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9460" windowHeight="15160" tabRatio="500" activeTab="3"/>
  </bookViews>
  <sheets>
    <sheet name="RF_TestSetup" sheetId="1" r:id="rId1"/>
    <sheet name="Link_TX" sheetId="2" r:id="rId2"/>
    <sheet name="Link_RX" sheetId="3" r:id="rId3"/>
    <sheet name="Duplexer" sheetId="4" r:id="rId4"/>
    <sheet name="Gaussian_fit" sheetId="5" r:id="rId5"/>
    <sheet name="Single_Gausian_center" sheetId="6" r:id="rId6"/>
    <sheet name="All_Gaussian" sheetId="7" r:id="rId7"/>
    <sheet name="Sources" sheetId="8" r:id="rId8"/>
    <sheet name="VX-8R_TX_Profile" sheetId="9" r:id="rId9"/>
  </sheets>
  <definedNames>
    <definedName name="_xlnm.Print_Area" localSheetId="1">'Link_TX'!$A$3:$D$35</definedName>
    <definedName name="VX8R_TX_16count_average" localSheetId="8">'VX-8R_TX_Profile'!$A$1:$D$816</definedName>
  </definedNames>
  <calcPr fullCalcOnLoad="1"/>
</workbook>
</file>

<file path=xl/sharedStrings.xml><?xml version="1.0" encoding="utf-8"?>
<sst xmlns="http://schemas.openxmlformats.org/spreadsheetml/2006/main" count="274" uniqueCount="192">
  <si>
    <t>Aprs Transmitter TX/RX (MHz)</t>
  </si>
  <si>
    <t>4396B REV1.15</t>
  </si>
  <si>
    <t>DATE: Nov  2 2009</t>
  </si>
  <si>
    <t>CHANNEL: 2</t>
  </si>
  <si>
    <t>MEASURE TYPE: B</t>
  </si>
  <si>
    <t>FORMAT TYPE: SPECTRUM   UNIT: dBm</t>
  </si>
  <si>
    <t>NUMBER of POINTS: 801</t>
  </si>
  <si>
    <t>SWEEP TIME:  734.4 ms</t>
  </si>
  <si>
    <t>SWEEP TYPE: LIN FREQ</t>
  </si>
  <si>
    <t>SOURCE POWER:  0 dBm</t>
  </si>
  <si>
    <t>RBW:  30 Hz   VBW:  30 Hz</t>
  </si>
  <si>
    <t>Data Trace</t>
  </si>
  <si>
    <t>Memory Trace</t>
  </si>
  <si>
    <t>Frequency (Hz)</t>
  </si>
  <si>
    <t>Frequency (MHz)</t>
  </si>
  <si>
    <t>5. Miscellaneous Loss (dB)</t>
  </si>
  <si>
    <t>?</t>
  </si>
  <si>
    <t>6. TX/RX Antenna: Diamond SRH77CA</t>
  </si>
  <si>
    <t>TX/RX Gain (dBi)</t>
  </si>
  <si>
    <t>7. TX/RX Radio Losses: VX-8R</t>
  </si>
  <si>
    <t>TX/RX Losses (dB)</t>
  </si>
  <si>
    <t>http://en.wikipedia.org/wiki/Decibel</t>
  </si>
  <si>
    <t>http://en.wikipedia.org/wiki/Friis_transmission_equation</t>
  </si>
  <si>
    <t>http://en.wikipedia.org/wiki/Link_budget</t>
  </si>
  <si>
    <t>FWHM from 0 dB (MHz)</t>
  </si>
  <si>
    <t>HM from 0 dB (dB)</t>
  </si>
  <si>
    <r>
      <t xml:space="preserve">Ratio of power </t>
    </r>
    <r>
      <rPr>
        <b/>
        <i/>
        <sz val="10"/>
        <rFont val="Verdana"/>
        <family val="0"/>
      </rPr>
      <t>drop</t>
    </r>
    <r>
      <rPr>
        <b/>
        <sz val="10"/>
        <rFont val="Verdana"/>
        <family val="0"/>
      </rPr>
      <t xml:space="preserve"> from 0dB (P</t>
    </r>
    <r>
      <rPr>
        <b/>
        <vertAlign val="subscript"/>
        <sz val="10"/>
        <rFont val="Verdana"/>
        <family val="0"/>
      </rPr>
      <t>in</t>
    </r>
    <r>
      <rPr>
        <b/>
        <sz val="10"/>
        <rFont val="Verdana"/>
        <family val="0"/>
      </rPr>
      <t>/P</t>
    </r>
    <r>
      <rPr>
        <b/>
        <vertAlign val="subscript"/>
        <sz val="10"/>
        <rFont val="Verdana"/>
        <family val="0"/>
      </rPr>
      <t>out</t>
    </r>
    <r>
      <rPr>
        <b/>
        <sz val="10"/>
        <rFont val="Verdana"/>
        <family val="0"/>
      </rPr>
      <t>)</t>
    </r>
  </si>
  <si>
    <t>Better than 70 dB</t>
  </si>
  <si>
    <t>Image Rejection: Better than 70 dB</t>
  </si>
  <si>
    <t>PTX</t>
  </si>
  <si>
    <t>Cavity</t>
  </si>
  <si>
    <t>dB</t>
  </si>
  <si>
    <t>Notch tuned (MHz)</t>
  </si>
  <si>
    <t>TX @ RX</t>
  </si>
  <si>
    <t>TX @ Digi</t>
  </si>
  <si>
    <t>RX @ TX</t>
  </si>
  <si>
    <t>RX @ Digi</t>
  </si>
  <si>
    <t>1. TX Radio: Yaesu FT-1900R</t>
  </si>
  <si>
    <t>TX Power @5000mW (dBm)</t>
  </si>
  <si>
    <t>55W, 25W, 10W, 5W. Gain (dBm): 47, 44, 40, 37</t>
  </si>
  <si>
    <t xml:space="preserve"> (12dB SINAD): Better than 0.2uV</t>
  </si>
  <si>
    <t>2. TX/RX Antenna: CSB-750A</t>
  </si>
  <si>
    <t>Test Setup Communication Link Budget</t>
  </si>
  <si>
    <t>Complete Installed Setup Communication Link Budget</t>
  </si>
  <si>
    <t>TX Power @25000mW (dBm)</t>
  </si>
  <si>
    <r>
      <t>1 UHF Male connector at the end of the antenna</t>
    </r>
  </si>
  <si>
    <t>Q = center/fwhm</t>
  </si>
  <si>
    <t>UHF Connector (dB)</t>
  </si>
  <si>
    <t>-0.5 dB per connector. For radio to duplexer cable</t>
  </si>
  <si>
    <t>UHF Adapter (dB)</t>
  </si>
  <si>
    <t>-0.5 dB per adapter</t>
  </si>
  <si>
    <t>Duplexer (dB)</t>
  </si>
  <si>
    <t>40 connectors/adapters. 20 on TX side, assume ~ 5dB insertion loss?</t>
  </si>
  <si>
    <t>IF Rejection: Better than 70 dB</t>
  </si>
  <si>
    <t>Selectivity: (-6/-60 dB): 12 kHz/28 kHz</t>
  </si>
  <si>
    <t>Spurious Radiation: Better than -60dB</t>
  </si>
  <si>
    <t>TX/RX Freq (MHz)</t>
  </si>
  <si>
    <t>Digi @ RX</t>
  </si>
  <si>
    <t>Digi @ TX</t>
  </si>
  <si>
    <t>Radio notched @ _</t>
  </si>
  <si>
    <t>Separation</t>
  </si>
  <si>
    <t>http://www.afar.net/rf-link-budget-calculator/</t>
  </si>
  <si>
    <t>http://www.radioing.com/eengineer/convert.html</t>
  </si>
  <si>
    <t>http://universal-radio.com/catalog/cable/3606.html</t>
  </si>
  <si>
    <t>http://en.wikipedia.org/wiki/Free_space_loss</t>
  </si>
  <si>
    <t>http://www.rfsolutions.com/duplex.htm</t>
  </si>
  <si>
    <t>http://www.repeater-builder.com/antenna/duplexerchapters/6.html</t>
  </si>
  <si>
    <t>http://www.bird-technologies.com/</t>
  </si>
  <si>
    <t>http://www.repeater-builder.com/antenna/duplexerchapters/</t>
  </si>
  <si>
    <t>VX-8R TX Power @5000mW (dBm)</t>
  </si>
  <si>
    <t>1.7 Amps (Hi TX, 144 MHz)</t>
  </si>
  <si>
    <t>0.16 µV for 12dB SINAD (144-148MHz, N-FM)</t>
  </si>
  <si>
    <t>Voice Transmitter RX (MHz)</t>
  </si>
  <si>
    <t>Voice Reciever RX (MHz)</t>
  </si>
  <si>
    <t>Markers</t>
  </si>
  <si>
    <t>Voice RX</t>
  </si>
  <si>
    <t>Voice TX</t>
  </si>
  <si>
    <t>APRS RX/TX</t>
  </si>
  <si>
    <t xml:space="preserve"> -6db</t>
  </si>
  <si>
    <t>f separation</t>
  </si>
  <si>
    <t>Range f (Mhz)</t>
  </si>
  <si>
    <t>Two UHF female connectors, one on each cavity</t>
  </si>
  <si>
    <t>Insertion loss at -6MHz</t>
  </si>
  <si>
    <t xml:space="preserve"> -0.8 dB insterion loss for all 6 cavities</t>
  </si>
  <si>
    <t>Wacom WP-637 Duplexers</t>
  </si>
  <si>
    <t>6. TX/RX Antenna (dBi)</t>
  </si>
  <si>
    <t>Assume 0 dBi gain for a good HT antenna</t>
  </si>
  <si>
    <t>HT TX Power @5000mW (dBm)</t>
  </si>
  <si>
    <t>HT RX Sensitivity</t>
  </si>
  <si>
    <t>Link Budget Calculator</t>
  </si>
  <si>
    <t xml:space="preserve"> (12dB SINAD): Better than 0.2uV. Is sensitive enough to receive at least a 0.2uV signal and still do something (?). Convert to dBm, can detect a signal at least this strong.</t>
  </si>
  <si>
    <t>c</t>
  </si>
  <si>
    <t xml:space="preserve"> -60dB</t>
  </si>
  <si>
    <t>c calculated</t>
  </si>
  <si>
    <t>a, Max amplitude (dB)</t>
  </si>
  <si>
    <t>b, center frequency</t>
  </si>
  <si>
    <t>c, guess</t>
  </si>
  <si>
    <t>Freq separation (MHz)</t>
  </si>
  <si>
    <t>Power separation (dB)</t>
  </si>
  <si>
    <t>scroll parameter</t>
  </si>
  <si>
    <t>fcalc (Mhz)</t>
  </si>
  <si>
    <t>Amp(f)=ae^-(f-b)^2/2c^2</t>
  </si>
  <si>
    <t>f @ -6dB (MHz)</t>
  </si>
  <si>
    <t>f @ -60dB (MHz)</t>
  </si>
  <si>
    <t>c @ -6dB + -60dB / 2</t>
  </si>
  <si>
    <t>Given freq (MHz)</t>
  </si>
  <si>
    <t>Amp(x) (dB)</t>
  </si>
  <si>
    <t>Power attenuation (dB)</t>
  </si>
  <si>
    <t>Amp(f) (dB)</t>
  </si>
  <si>
    <t>f (Mhz)</t>
  </si>
  <si>
    <t xml:space="preserve"> -60 to plot</t>
  </si>
  <si>
    <t xml:space="preserve"> -6db marker</t>
  </si>
  <si>
    <t>f separation @-6dB</t>
  </si>
  <si>
    <t>Hand tranciever, 1.7 Amps at Hi power (5W) TX, 144 MHz.</t>
  </si>
  <si>
    <t>7. RX Radio Losses (dB)</t>
  </si>
  <si>
    <t>Communication Link Budget</t>
  </si>
  <si>
    <t>General Eqns</t>
  </si>
  <si>
    <t>LMR</t>
  </si>
  <si>
    <t>Free Space Loss</t>
  </si>
  <si>
    <t>Duplexer insertion loss</t>
  </si>
  <si>
    <t>General great information</t>
  </si>
  <si>
    <t>DL-30N Dummy Load</t>
  </si>
  <si>
    <t>VX-8R RX Sensitivity</t>
  </si>
  <si>
    <t>Assume 0 dBi. UR claims 2.5 dBi on 440MHz</t>
  </si>
  <si>
    <t>Sources</t>
  </si>
  <si>
    <t>Decibel</t>
  </si>
  <si>
    <t>Friis TX eqn</t>
  </si>
  <si>
    <t>Link Budget</t>
  </si>
  <si>
    <t xml:space="preserve">ARX-2B Ringo Ranger II Gain </t>
  </si>
  <si>
    <t>TX/RX Gain</t>
  </si>
  <si>
    <t>1. TX Power (dBm)</t>
  </si>
  <si>
    <t>Yaesu FT-1900R TX Power @25000mW</t>
  </si>
  <si>
    <t>total male uhf connectors</t>
  </si>
  <si>
    <t>Regular UHF T, assume 1dB loss</t>
  </si>
  <si>
    <t>All female UHF T, assume 1dB loss</t>
  </si>
  <si>
    <t>LMR-400 Coax</t>
  </si>
  <si>
    <t>PL-259 x10</t>
  </si>
  <si>
    <t xml:space="preserve"> -1.5 dB/100ft *50ft total coax used</t>
  </si>
  <si>
    <t>Radio UHF bulkhead</t>
  </si>
  <si>
    <t>1 UHF femail connector at radio</t>
  </si>
  <si>
    <t>SO-239 Bulkhead</t>
  </si>
  <si>
    <t>3. TX/RX Losses: Connectors/Cables</t>
  </si>
  <si>
    <t>Antenna Mount Coax (dB)</t>
  </si>
  <si>
    <t>Antenna Mount Connectors (dB)</t>
  </si>
  <si>
    <t>4. Free Space Loss (dB)</t>
  </si>
  <si>
    <t>distance in kilometers to the GSL from WSU</t>
  </si>
  <si>
    <t>@ 145 MHz</t>
  </si>
  <si>
    <r>
      <t>G</t>
    </r>
    <r>
      <rPr>
        <b/>
        <vertAlign val="subscript"/>
        <sz val="12"/>
        <rFont val="Helvetica Neue"/>
        <family val="0"/>
      </rPr>
      <t>TX</t>
    </r>
  </si>
  <si>
    <r>
      <t>L</t>
    </r>
    <r>
      <rPr>
        <b/>
        <vertAlign val="subscript"/>
        <sz val="12"/>
        <rFont val="Helvetica Neue"/>
        <family val="0"/>
      </rPr>
      <t>TX</t>
    </r>
  </si>
  <si>
    <r>
      <t>This turns into L</t>
    </r>
    <r>
      <rPr>
        <vertAlign val="subscript"/>
        <sz val="12"/>
        <rFont val="Helvetica Neue"/>
        <family val="0"/>
      </rPr>
      <t>RX</t>
    </r>
    <r>
      <rPr>
        <sz val="12"/>
        <rFont val="Helvetica Neue"/>
        <family val="0"/>
      </rPr>
      <t xml:space="preserve"> for using the repeater as the receiver</t>
    </r>
  </si>
  <si>
    <r>
      <t>L</t>
    </r>
    <r>
      <rPr>
        <b/>
        <vertAlign val="subscript"/>
        <sz val="12"/>
        <rFont val="Helvetica Neue"/>
        <family val="0"/>
      </rPr>
      <t>FS</t>
    </r>
  </si>
  <si>
    <r>
      <t>L</t>
    </r>
    <r>
      <rPr>
        <b/>
        <vertAlign val="subscript"/>
        <sz val="12"/>
        <rFont val="Helvetica Neue"/>
        <family val="0"/>
      </rPr>
      <t>M</t>
    </r>
  </si>
  <si>
    <r>
      <t>G</t>
    </r>
    <r>
      <rPr>
        <b/>
        <vertAlign val="subscript"/>
        <sz val="12"/>
        <rFont val="Helvetica Neue"/>
        <family val="0"/>
      </rPr>
      <t>RX</t>
    </r>
  </si>
  <si>
    <r>
      <t>L</t>
    </r>
    <r>
      <rPr>
        <b/>
        <vertAlign val="subscript"/>
        <sz val="12"/>
        <rFont val="Helvetica Neue"/>
        <family val="0"/>
      </rPr>
      <t>RX</t>
    </r>
  </si>
  <si>
    <r>
      <t>P</t>
    </r>
    <r>
      <rPr>
        <b/>
        <vertAlign val="subscript"/>
        <sz val="12"/>
        <rFont val="Helvetica Neue"/>
        <family val="0"/>
      </rPr>
      <t>RX</t>
    </r>
  </si>
  <si>
    <r>
      <t>P</t>
    </r>
    <r>
      <rPr>
        <b/>
        <vertAlign val="subscript"/>
        <sz val="12"/>
        <rFont val="Helvetica Neue"/>
        <family val="0"/>
      </rPr>
      <t>TX</t>
    </r>
  </si>
  <si>
    <r>
      <t>P</t>
    </r>
    <r>
      <rPr>
        <vertAlign val="subscript"/>
        <sz val="12"/>
        <rFont val="Helvetica Neue"/>
        <family val="0"/>
      </rPr>
      <t>TX</t>
    </r>
  </si>
  <si>
    <t>2. TX Antenna (dBi)</t>
  </si>
  <si>
    <r>
      <t>3. TX Losses</t>
    </r>
    <r>
      <rPr>
        <b/>
        <sz val="12"/>
        <rFont val="Helvetica Neue"/>
        <family val="0"/>
      </rPr>
      <t xml:space="preserve"> (dB)</t>
    </r>
  </si>
  <si>
    <r>
      <t>L</t>
    </r>
    <r>
      <rPr>
        <vertAlign val="subscript"/>
        <sz val="12"/>
        <rFont val="Helvetica Neue"/>
        <family val="0"/>
      </rPr>
      <t>RX</t>
    </r>
  </si>
  <si>
    <r>
      <t>P</t>
    </r>
    <r>
      <rPr>
        <vertAlign val="subscript"/>
        <sz val="12"/>
        <rFont val="Helvetica Neue"/>
        <family val="0"/>
      </rPr>
      <t>RX</t>
    </r>
  </si>
  <si>
    <r>
      <t>P</t>
    </r>
    <r>
      <rPr>
        <vertAlign val="subscript"/>
        <sz val="12"/>
        <rFont val="Helvetica Neue"/>
        <family val="0"/>
      </rPr>
      <t>S</t>
    </r>
  </si>
  <si>
    <r>
      <t>Minimum RX sensitivity. P</t>
    </r>
    <r>
      <rPr>
        <vertAlign val="subscript"/>
        <sz val="12"/>
        <rFont val="Helvetica Neue"/>
        <family val="0"/>
      </rPr>
      <t>RX</t>
    </r>
    <r>
      <rPr>
        <sz val="12"/>
        <rFont val="Helvetica Neue"/>
        <family val="0"/>
      </rPr>
      <t xml:space="preserve"> &gt; P</t>
    </r>
    <r>
      <rPr>
        <vertAlign val="subscript"/>
        <sz val="12"/>
        <rFont val="Helvetica Neue"/>
        <family val="0"/>
      </rPr>
      <t>S</t>
    </r>
    <r>
      <rPr>
        <sz val="12"/>
        <rFont val="Helvetica Neue"/>
        <family val="0"/>
      </rPr>
      <t xml:space="preserve"> for RXr to hear TXr.</t>
    </r>
  </si>
  <si>
    <t>Actual duplexer insertion loss for the reciever</t>
  </si>
  <si>
    <t>Actual duplexer insertion loss for the transmitter</t>
  </si>
  <si>
    <t>2. RX Antenna (dBi)</t>
  </si>
  <si>
    <r>
      <t xml:space="preserve">3. RX Losses </t>
    </r>
    <r>
      <rPr>
        <b/>
        <i/>
        <sz val="12"/>
        <rFont val="Helvetica Neue"/>
        <family val="0"/>
      </rPr>
      <t>per radio</t>
    </r>
    <r>
      <rPr>
        <b/>
        <sz val="12"/>
        <rFont val="Helvetica Neue"/>
        <family val="0"/>
      </rPr>
      <t xml:space="preserve"> (dB)</t>
    </r>
  </si>
  <si>
    <t>6. TX Antenna (dBi)</t>
  </si>
  <si>
    <t>7. TX Radio Losses</t>
  </si>
  <si>
    <t>Distance in kilometers to the GSL from WSU</t>
  </si>
  <si>
    <t>Antenna Mount PL-259</t>
  </si>
  <si>
    <t>3 SO-239 T</t>
  </si>
  <si>
    <t>2 PL-259 1 SO-239 T</t>
  </si>
  <si>
    <t>Polyphaser IS-50UX-C1 x2</t>
  </si>
  <si>
    <t>at maximum insertion loss of 0.1 dB</t>
  </si>
  <si>
    <t>8. Received Power (dBm)</t>
  </si>
  <si>
    <t>FT-1900 RX Sensitivity</t>
  </si>
  <si>
    <t>+3.6 dBi. Can we test this?</t>
  </si>
  <si>
    <t>LMR-400 Coax (dB)</t>
  </si>
  <si>
    <t>-1.5 dB/100ft * 10ft</t>
  </si>
  <si>
    <r>
      <t>P</t>
    </r>
    <r>
      <rPr>
        <b/>
        <vertAlign val="subscript"/>
        <sz val="10"/>
        <rFont val="Helvetica Neue"/>
        <family val="0"/>
      </rPr>
      <t>TX</t>
    </r>
  </si>
  <si>
    <r>
      <t>G</t>
    </r>
    <r>
      <rPr>
        <b/>
        <vertAlign val="subscript"/>
        <sz val="10"/>
        <rFont val="Helvetica Neue"/>
        <family val="0"/>
      </rPr>
      <t>TX</t>
    </r>
  </si>
  <si>
    <t>-6.1 dB/100ft * 13ft</t>
  </si>
  <si>
    <r>
      <rPr>
        <sz val="10"/>
        <rFont val="Verdana"/>
        <family val="0"/>
      </rPr>
      <t>2 UHF</t>
    </r>
  </si>
  <si>
    <r>
      <t>L</t>
    </r>
    <r>
      <rPr>
        <b/>
        <vertAlign val="subscript"/>
        <sz val="10"/>
        <rFont val="Helvetica Neue"/>
        <family val="0"/>
      </rPr>
      <t>TX</t>
    </r>
  </si>
  <si>
    <r>
      <t>L</t>
    </r>
    <r>
      <rPr>
        <b/>
        <vertAlign val="subscript"/>
        <sz val="10"/>
        <rFont val="Helvetica Neue"/>
        <family val="0"/>
      </rPr>
      <t>FS</t>
    </r>
  </si>
  <si>
    <r>
      <t>This turns into L</t>
    </r>
    <r>
      <rPr>
        <vertAlign val="subscript"/>
        <sz val="10"/>
        <rFont val="Helvetica Neue"/>
        <family val="0"/>
      </rPr>
      <t>RX</t>
    </r>
    <r>
      <rPr>
        <sz val="10"/>
        <rFont val="Helvetica Neue"/>
        <family val="0"/>
      </rPr>
      <t xml:space="preserve"> for using the repeater as the receiver</t>
    </r>
  </si>
  <si>
    <r>
      <t>L</t>
    </r>
    <r>
      <rPr>
        <b/>
        <vertAlign val="subscript"/>
        <sz val="10"/>
        <rFont val="Helvetica Neue"/>
        <family val="0"/>
      </rPr>
      <t>M</t>
    </r>
  </si>
  <si>
    <r>
      <t>G</t>
    </r>
    <r>
      <rPr>
        <b/>
        <vertAlign val="subscript"/>
        <sz val="10"/>
        <rFont val="Helvetica Neue"/>
        <family val="0"/>
      </rPr>
      <t>RX</t>
    </r>
  </si>
  <si>
    <r>
      <t>L</t>
    </r>
    <r>
      <rPr>
        <b/>
        <vertAlign val="subscript"/>
        <sz val="10"/>
        <rFont val="Helvetica Neue"/>
        <family val="0"/>
      </rPr>
      <t>RX</t>
    </r>
  </si>
  <si>
    <r>
      <t>P</t>
    </r>
    <r>
      <rPr>
        <b/>
        <vertAlign val="subscript"/>
        <sz val="10"/>
        <rFont val="Helvetica Neue"/>
        <family val="0"/>
      </rPr>
      <t>RX</t>
    </r>
  </si>
  <si>
    <r>
      <t>Minimum RX sensitivity of either radio. P</t>
    </r>
    <r>
      <rPr>
        <vertAlign val="subscript"/>
        <sz val="10"/>
        <rFont val="Helvetica Neue"/>
        <family val="0"/>
      </rPr>
      <t>RX</t>
    </r>
    <r>
      <rPr>
        <sz val="10"/>
        <rFont val="Helvetica Neue"/>
        <family val="0"/>
      </rPr>
      <t xml:space="preserve"> &lt; P</t>
    </r>
    <r>
      <rPr>
        <vertAlign val="subscript"/>
        <sz val="10"/>
        <rFont val="Helvetica Neue"/>
        <family val="0"/>
      </rPr>
      <t>Sensitivity</t>
    </r>
    <r>
      <rPr>
        <sz val="10"/>
        <rFont val="Helvetica Neue"/>
        <family val="0"/>
      </rPr>
      <t xml:space="preserve"> for two way communications.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</si>
</sst>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00"/>
    <numFmt numFmtId="167" formatCode="0.00000"/>
    <numFmt numFmtId="168" formatCode="0.0000"/>
    <numFmt numFmtId="169" formatCode="0.000"/>
  </numFmts>
  <fonts count="3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9"/>
      <name val="Helvetica Neue"/>
      <family val="0"/>
    </font>
    <font>
      <sz val="12"/>
      <color indexed="9"/>
      <name val="Garamond"/>
      <family val="0"/>
    </font>
    <font>
      <sz val="12"/>
      <color indexed="8"/>
      <name val="Helv"/>
      <family val="0"/>
    </font>
    <font>
      <sz val="10"/>
      <name val="Helvetica Neue"/>
      <family val="0"/>
    </font>
    <font>
      <b/>
      <sz val="10"/>
      <name val="Helvetica Neue"/>
      <family val="0"/>
    </font>
    <font>
      <b/>
      <vertAlign val="subscript"/>
      <sz val="10"/>
      <name val="Helvetica Neue"/>
      <family val="0"/>
    </font>
    <font>
      <vertAlign val="subscript"/>
      <sz val="10"/>
      <name val="Helvetica Neue"/>
      <family val="0"/>
    </font>
    <font>
      <b/>
      <sz val="12"/>
      <name val="Garamond"/>
      <family val="0"/>
    </font>
    <font>
      <sz val="12"/>
      <name val="Garamond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1"/>
      <name val="Helvetica Neue"/>
      <family val="0"/>
    </font>
    <font>
      <sz val="10"/>
      <color indexed="10"/>
      <name val="Verdana"/>
      <family val="0"/>
    </font>
    <font>
      <sz val="10"/>
      <color indexed="12"/>
      <name val="Verdana"/>
      <family val="0"/>
    </font>
    <font>
      <sz val="10"/>
      <color indexed="17"/>
      <name val="Verdana"/>
      <family val="0"/>
    </font>
    <font>
      <b/>
      <sz val="10"/>
      <color indexed="12"/>
      <name val="Verdana"/>
      <family val="0"/>
    </font>
    <font>
      <sz val="10"/>
      <color indexed="57"/>
      <name val="Verdana"/>
      <family val="0"/>
    </font>
    <font>
      <b/>
      <sz val="10"/>
      <color indexed="14"/>
      <name val="Verdana"/>
      <family val="0"/>
    </font>
    <font>
      <b/>
      <vertAlign val="subscript"/>
      <sz val="10"/>
      <name val="Verdana"/>
      <family val="0"/>
    </font>
    <font>
      <sz val="11.25"/>
      <name val="Century Schoolbook"/>
      <family val="0"/>
    </font>
    <font>
      <sz val="12"/>
      <name val="Century Schoolbook"/>
      <family val="0"/>
    </font>
    <font>
      <sz val="11.5"/>
      <name val="Century Schoolbook"/>
      <family val="0"/>
    </font>
    <font>
      <sz val="10"/>
      <name val="Century Schoolbook"/>
      <family val="0"/>
    </font>
    <font>
      <sz val="10.5"/>
      <name val="Verdana"/>
      <family val="0"/>
    </font>
    <font>
      <b/>
      <sz val="12"/>
      <name val="Helvetica Neue"/>
      <family val="0"/>
    </font>
    <font>
      <sz val="12"/>
      <name val="Helvetica Neue"/>
      <family val="0"/>
    </font>
    <font>
      <b/>
      <vertAlign val="subscript"/>
      <sz val="12"/>
      <name val="Helvetica Neue"/>
      <family val="0"/>
    </font>
    <font>
      <b/>
      <i/>
      <sz val="12"/>
      <name val="Helvetica Neue"/>
      <family val="0"/>
    </font>
    <font>
      <vertAlign val="subscript"/>
      <sz val="12"/>
      <name val="Helvetica Neue"/>
      <family val="0"/>
    </font>
    <font>
      <b/>
      <sz val="12"/>
      <color indexed="10"/>
      <name val="Helvetica Neue"/>
      <family val="0"/>
    </font>
    <font>
      <b/>
      <sz val="12"/>
      <color indexed="12"/>
      <name val="Helvetica Neu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8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NumberFormat="1" applyFont="1" applyFill="1" applyBorder="1" applyAlignment="1">
      <alignment horizontal="left" vertical="top"/>
    </xf>
    <xf numFmtId="0" fontId="8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vertical="top"/>
    </xf>
    <xf numFmtId="0" fontId="9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vertical="top"/>
    </xf>
    <xf numFmtId="0" fontId="9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12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vertical="top"/>
    </xf>
    <xf numFmtId="0" fontId="13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vertical="top"/>
    </xf>
    <xf numFmtId="165" fontId="8" fillId="0" borderId="0" xfId="0" applyNumberFormat="1" applyFont="1" applyFill="1" applyBorder="1" applyAlignment="1">
      <alignment horizontal="right" vertical="top"/>
    </xf>
    <xf numFmtId="165" fontId="8" fillId="0" borderId="0" xfId="0" applyNumberFormat="1" applyFont="1" applyFill="1" applyBorder="1" applyAlignment="1">
      <alignment horizontal="right" vertical="top" wrapText="1"/>
    </xf>
    <xf numFmtId="165" fontId="9" fillId="0" borderId="0" xfId="0" applyNumberFormat="1" applyFont="1" applyFill="1" applyBorder="1" applyAlignment="1">
      <alignment horizontal="right" vertical="top"/>
    </xf>
    <xf numFmtId="165" fontId="0" fillId="0" borderId="0" xfId="0" applyNumberFormat="1" applyBorder="1" applyAlignment="1">
      <alignment/>
    </xf>
    <xf numFmtId="165" fontId="9" fillId="0" borderId="0" xfId="0" applyNumberFormat="1" applyFont="1" applyFill="1" applyBorder="1" applyAlignment="1">
      <alignment horizontal="right" vertical="top" wrapText="1"/>
    </xf>
    <xf numFmtId="165" fontId="0" fillId="0" borderId="0" xfId="0" applyNumberFormat="1" applyBorder="1" applyAlignment="1">
      <alignment horizontal="right"/>
    </xf>
    <xf numFmtId="0" fontId="16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vertical="top"/>
    </xf>
    <xf numFmtId="165" fontId="0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165" fontId="0" fillId="0" borderId="0" xfId="0" applyNumberFormat="1" applyFont="1" applyFill="1" applyBorder="1" applyAlignment="1">
      <alignment horizontal="right" vertical="top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169" fontId="17" fillId="0" borderId="0" xfId="0" applyNumberFormat="1" applyFont="1" applyFill="1" applyAlignment="1">
      <alignment/>
    </xf>
    <xf numFmtId="169" fontId="18" fillId="0" borderId="0" xfId="0" applyNumberFormat="1" applyFont="1" applyFill="1" applyAlignment="1">
      <alignment/>
    </xf>
    <xf numFmtId="169" fontId="21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168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11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0" fontId="29" fillId="0" borderId="0" xfId="0" applyNumberFormat="1" applyFont="1" applyFill="1" applyBorder="1" applyAlignment="1">
      <alignment horizontal="left" vertical="center"/>
    </xf>
    <xf numFmtId="0" fontId="30" fillId="0" borderId="0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165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65" fontId="30" fillId="0" borderId="0" xfId="0" applyNumberFormat="1" applyFont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165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0" fillId="0" borderId="0" xfId="0" applyNumberFormat="1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5" fontId="30" fillId="0" borderId="0" xfId="0" applyNumberFormat="1" applyFont="1" applyAlignment="1">
      <alignment horizontal="center" vertical="center"/>
    </xf>
    <xf numFmtId="0" fontId="30" fillId="0" borderId="0" xfId="0" applyNumberFormat="1" applyFont="1" applyFill="1" applyBorder="1" applyAlignment="1">
      <alignment horizontal="left"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165" fontId="29" fillId="0" borderId="0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165" fontId="30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/>
    </xf>
    <xf numFmtId="165" fontId="30" fillId="0" borderId="0" xfId="0" applyNumberFormat="1" applyFont="1" applyFill="1" applyBorder="1" applyAlignment="1">
      <alignment horizontal="left" vertical="center"/>
    </xf>
    <xf numFmtId="165" fontId="34" fillId="0" borderId="0" xfId="0" applyNumberFormat="1" applyFont="1" applyFill="1" applyBorder="1" applyAlignment="1">
      <alignment horizontal="center" vertical="center"/>
    </xf>
    <xf numFmtId="165" fontId="35" fillId="0" borderId="0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left" vertical="center"/>
    </xf>
    <xf numFmtId="0" fontId="30" fillId="0" borderId="1" xfId="0" applyNumberFormat="1" applyFont="1" applyFill="1" applyBorder="1" applyAlignment="1">
      <alignment horizontal="center" vertical="center"/>
    </xf>
    <xf numFmtId="165" fontId="30" fillId="0" borderId="1" xfId="0" applyNumberFormat="1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horizontal="left" vertical="center" wrapText="1"/>
    </xf>
    <xf numFmtId="165" fontId="30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/>
    </xf>
    <xf numFmtId="165" fontId="29" fillId="0" borderId="1" xfId="0" applyNumberFormat="1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horizontal="left" vertical="center"/>
    </xf>
    <xf numFmtId="0" fontId="30" fillId="0" borderId="1" xfId="0" applyFont="1" applyBorder="1" applyAlignment="1">
      <alignment horizontal="center" vertical="center"/>
    </xf>
    <xf numFmtId="165" fontId="30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/>
    </xf>
    <xf numFmtId="0" fontId="30" fillId="0" borderId="1" xfId="0" applyNumberFormat="1" applyFont="1" applyFill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/>
    </xf>
    <xf numFmtId="0" fontId="29" fillId="0" borderId="1" xfId="0" applyNumberFormat="1" applyFont="1" applyFill="1" applyBorder="1" applyAlignment="1">
      <alignment horizontal="center" vertical="center" wrapText="1"/>
    </xf>
    <xf numFmtId="165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165" fontId="35" fillId="0" borderId="1" xfId="0" applyNumberFormat="1" applyFont="1" applyFill="1" applyBorder="1" applyAlignment="1">
      <alignment horizontal="center" vertical="center" wrapText="1"/>
    </xf>
    <xf numFmtId="165" fontId="34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4"/>
          <c:w val="0.95075"/>
          <c:h val="0.88025"/>
        </c:manualLayout>
      </c:layout>
      <c:scatterChart>
        <c:scatterStyle val="lineMarker"/>
        <c:varyColors val="0"/>
        <c:ser>
          <c:idx val="0"/>
          <c:order val="0"/>
          <c:tx>
            <c:v>Interpolated Gaussian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3AAFE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Gaussian_fit!$E$11:$E$109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Gaussian_fit!$A$11:$A$109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-6dB WFM marker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DD2D32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Gaussian_fit!$B$57:$B$63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Gaussian_fit!$A$57:$A$63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v>-6dB Gaussian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Gaussian_fit!$F$11:$F$109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Gaussian_fit!$A$11:$A$109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v>-60dB NFM marker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1FB714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Gaussian_fit!$C$30:$C$90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Gaussian_fit!$A$30:$A$90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-60dB Gaussian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Gaussian_fit!$G$11:$G$109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Gaussian_fit!$A$11:$A$109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axId val="51404435"/>
        <c:axId val="59986732"/>
      </c:scatterChart>
      <c:valAx>
        <c:axId val="51404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Frequency Separation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986732"/>
        <c:crosses val="max"/>
        <c:crossBetween val="midCat"/>
        <c:dispUnits/>
      </c:valAx>
      <c:valAx>
        <c:axId val="5998673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 power pass through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404435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75"/>
          <c:y val="0.0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Signal isolation provided by the reciever over frequency range of interest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155"/>
          <c:w val="0.96825"/>
          <c:h val="0.803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3AAFE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Single_Gausian_center!$A$11:$A$223</c:f>
              <c:numCache>
                <c:ptCount val="2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</c:numCache>
            </c:numRef>
          </c:xVal>
          <c:yVal>
            <c:numRef>
              <c:f>Single_Gausian_center!$C$11:$C$223</c:f>
              <c:numCache>
                <c:ptCount val="2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</c:numCache>
            </c:numRef>
          </c:yVal>
          <c:smooth val="1"/>
        </c:ser>
        <c:axId val="3009677"/>
        <c:axId val="27087094"/>
      </c:scatterChart>
      <c:valAx>
        <c:axId val="3009677"/>
        <c:scaling>
          <c:orientation val="minMax"/>
          <c:max val="145.35"/>
          <c:min val="144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Frequency 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high"/>
        <c:txPr>
          <a:bodyPr/>
          <a:lstStyle/>
          <a:p>
            <a:pPr>
              <a:defRPr lang="en-US" cap="none" sz="1000" b="0" i="0" u="none" baseline="0"/>
            </a:pPr>
          </a:p>
        </c:txPr>
        <c:crossAx val="27087094"/>
        <c:crosses val="autoZero"/>
        <c:crossBetween val="midCat"/>
        <c:dispUnits/>
        <c:majorUnit val="0.2"/>
      </c:valAx>
      <c:valAx>
        <c:axId val="27087094"/>
        <c:scaling>
          <c:orientation val="minMax"/>
          <c:max val="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Attenuation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00967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"/>
          <c:y val="0.19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Region of "less" than than -60 dB isolation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2875"/>
          <c:w val="0.963"/>
          <c:h val="0.7755"/>
        </c:manualLayout>
      </c:layout>
      <c:scatterChart>
        <c:scatterStyle val="lineMarker"/>
        <c:varyColors val="0"/>
        <c:ser>
          <c:idx val="0"/>
          <c:order val="0"/>
          <c:tx>
            <c:v>Attenuation fit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3AAFE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Single_Gausian_center!$A$11:$A$223</c:f>
              <c:numCache>
                <c:ptCount val="2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</c:numCache>
            </c:numRef>
          </c:xVal>
          <c:yVal>
            <c:numRef>
              <c:f>Single_Gausian_center!$C$11:$C$223</c:f>
              <c:numCache>
                <c:ptCount val="2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-6dB WFM marker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DD2D32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Single_Gausian_center!$D$11:$D$12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Single_Gausian_center!$E$11:$E$12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-60dB NFM marker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1FB714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Single_Gausian_center!$F$11:$F$12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Single_Gausian_center!$G$11:$G$12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42457255"/>
        <c:axId val="46570976"/>
      </c:scatterChart>
      <c:valAx>
        <c:axId val="42457255"/>
        <c:scaling>
          <c:orientation val="minMax"/>
          <c:max val="144.7"/>
          <c:min val="144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Frequency 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high"/>
        <c:txPr>
          <a:bodyPr/>
          <a:lstStyle/>
          <a:p>
            <a:pPr>
              <a:defRPr lang="en-US" cap="none" sz="1000" b="0" i="0" u="none" baseline="0"/>
            </a:pPr>
          </a:p>
        </c:txPr>
        <c:crossAx val="46570976"/>
        <c:crosses val="autoZero"/>
        <c:crossBetween val="midCat"/>
        <c:dispUnits/>
        <c:majorUnit val="0.02"/>
        <c:minorUnit val="0.01"/>
      </c:valAx>
      <c:valAx>
        <c:axId val="46570976"/>
        <c:scaling>
          <c:orientation val="minMax"/>
          <c:max val="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Attenuation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45725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"/>
          <c:y val="0.2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Signal isolation provided by each reciever over frequency range of interest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7"/>
          <c:w val="0.97225"/>
          <c:h val="0.81"/>
        </c:manualLayout>
      </c:layout>
      <c:scatterChart>
        <c:scatterStyle val="lineMarker"/>
        <c:varyColors val="0"/>
        <c:ser>
          <c:idx val="2"/>
          <c:order val="0"/>
          <c:tx>
            <c:v>APRS RX/TX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4EE257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All_Gaussian!$A$11:$A$223</c:f>
              <c:numCache>
                <c:ptCount val="2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</c:numCache>
            </c:numRef>
          </c:xVal>
          <c:yVal>
            <c:numRef>
              <c:f>All_Gaussian!$E$11:$E$223</c:f>
              <c:numCache>
                <c:ptCount val="2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</c:numCache>
            </c:numRef>
          </c:yVal>
          <c:smooth val="1"/>
        </c:ser>
        <c:ser>
          <c:idx val="0"/>
          <c:order val="1"/>
          <c:tx>
            <c:v>Voice RX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3AAFE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All_Gaussian!$A$11:$A$223</c:f>
              <c:numCache>
                <c:ptCount val="2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</c:numCache>
            </c:numRef>
          </c:xVal>
          <c:yVal>
            <c:numRef>
              <c:f>All_Gaussian!$F$11:$F$223</c:f>
              <c:numCache>
                <c:ptCount val="2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Voice TX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DD2D32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All_Gaussian!$A$11:$A$223</c:f>
              <c:numCache>
                <c:ptCount val="2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</c:numCache>
            </c:numRef>
          </c:xVal>
          <c:yVal>
            <c:numRef>
              <c:f>All_Gaussian!$G$11:$G$223</c:f>
              <c:numCache>
                <c:ptCount val="2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</c:numCache>
            </c:numRef>
          </c:yVal>
          <c:smooth val="1"/>
        </c:ser>
        <c:axId val="16485601"/>
        <c:axId val="14152682"/>
      </c:scatterChart>
      <c:valAx>
        <c:axId val="16485601"/>
        <c:scaling>
          <c:orientation val="minMax"/>
          <c:max val="145.35"/>
          <c:min val="144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Frequency 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high"/>
        <c:txPr>
          <a:bodyPr/>
          <a:lstStyle/>
          <a:p>
            <a:pPr>
              <a:defRPr lang="en-US" cap="none" sz="1000" b="0" i="0" u="none" baseline="0"/>
            </a:pPr>
          </a:p>
        </c:txPr>
        <c:crossAx val="14152682"/>
        <c:crossesAt val="0"/>
        <c:crossBetween val="midCat"/>
        <c:dispUnits/>
        <c:majorUnit val="0.2"/>
        <c:minorUnit val="0.02"/>
      </c:valAx>
      <c:valAx>
        <c:axId val="14152682"/>
        <c:scaling>
          <c:orientation val="minMax"/>
          <c:max val="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Attenuation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6485601"/>
        <c:crossesAt val="144.3"/>
        <c:crossBetween val="midCat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75"/>
          <c:y val="0.20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'VX-8R_TX_Profile'!$B$16:$B$816</c:f>
              <c:numCache>
                <c:ptCount val="801"/>
                <c:pt idx="0">
                  <c:v>145.2398</c:v>
                </c:pt>
                <c:pt idx="1">
                  <c:v>145.239825</c:v>
                </c:pt>
                <c:pt idx="2">
                  <c:v>145.23985</c:v>
                </c:pt>
                <c:pt idx="3">
                  <c:v>145.239875</c:v>
                </c:pt>
                <c:pt idx="4">
                  <c:v>145.2399</c:v>
                </c:pt>
                <c:pt idx="5">
                  <c:v>145.239925</c:v>
                </c:pt>
                <c:pt idx="6">
                  <c:v>145.23995</c:v>
                </c:pt>
                <c:pt idx="7">
                  <c:v>145.239975</c:v>
                </c:pt>
                <c:pt idx="8">
                  <c:v>145.24</c:v>
                </c:pt>
                <c:pt idx="9">
                  <c:v>145.240025</c:v>
                </c:pt>
                <c:pt idx="10">
                  <c:v>145.24005</c:v>
                </c:pt>
                <c:pt idx="11">
                  <c:v>145.240075</c:v>
                </c:pt>
                <c:pt idx="12">
                  <c:v>145.2401</c:v>
                </c:pt>
                <c:pt idx="13">
                  <c:v>145.240125</c:v>
                </c:pt>
                <c:pt idx="14">
                  <c:v>145.24015</c:v>
                </c:pt>
                <c:pt idx="15">
                  <c:v>145.240175</c:v>
                </c:pt>
                <c:pt idx="16">
                  <c:v>145.2402</c:v>
                </c:pt>
                <c:pt idx="17">
                  <c:v>145.240225</c:v>
                </c:pt>
                <c:pt idx="18">
                  <c:v>145.24025</c:v>
                </c:pt>
                <c:pt idx="19">
                  <c:v>145.240275</c:v>
                </c:pt>
                <c:pt idx="20">
                  <c:v>145.2403</c:v>
                </c:pt>
                <c:pt idx="21">
                  <c:v>145.240325</c:v>
                </c:pt>
                <c:pt idx="22">
                  <c:v>145.24035</c:v>
                </c:pt>
                <c:pt idx="23">
                  <c:v>145.240375</c:v>
                </c:pt>
                <c:pt idx="24">
                  <c:v>145.2404</c:v>
                </c:pt>
                <c:pt idx="25">
                  <c:v>145.240425</c:v>
                </c:pt>
                <c:pt idx="26">
                  <c:v>145.24045</c:v>
                </c:pt>
                <c:pt idx="27">
                  <c:v>145.240475</c:v>
                </c:pt>
                <c:pt idx="28">
                  <c:v>145.2405</c:v>
                </c:pt>
                <c:pt idx="29">
                  <c:v>145.240525</c:v>
                </c:pt>
                <c:pt idx="30">
                  <c:v>145.24055</c:v>
                </c:pt>
                <c:pt idx="31">
                  <c:v>145.240575</c:v>
                </c:pt>
                <c:pt idx="32">
                  <c:v>145.2406</c:v>
                </c:pt>
                <c:pt idx="33">
                  <c:v>145.240625</c:v>
                </c:pt>
                <c:pt idx="34">
                  <c:v>145.24065</c:v>
                </c:pt>
                <c:pt idx="35">
                  <c:v>145.240675</c:v>
                </c:pt>
                <c:pt idx="36">
                  <c:v>145.2407</c:v>
                </c:pt>
                <c:pt idx="37">
                  <c:v>145.240725</c:v>
                </c:pt>
                <c:pt idx="38">
                  <c:v>145.24075</c:v>
                </c:pt>
                <c:pt idx="39">
                  <c:v>145.240775</c:v>
                </c:pt>
                <c:pt idx="40">
                  <c:v>145.2408</c:v>
                </c:pt>
                <c:pt idx="41">
                  <c:v>145.240825</c:v>
                </c:pt>
                <c:pt idx="42">
                  <c:v>145.24085</c:v>
                </c:pt>
                <c:pt idx="43">
                  <c:v>145.240875</c:v>
                </c:pt>
                <c:pt idx="44">
                  <c:v>145.2409</c:v>
                </c:pt>
                <c:pt idx="45">
                  <c:v>145.240925</c:v>
                </c:pt>
                <c:pt idx="46">
                  <c:v>145.24095</c:v>
                </c:pt>
                <c:pt idx="47">
                  <c:v>145.240975</c:v>
                </c:pt>
                <c:pt idx="48">
                  <c:v>145.241</c:v>
                </c:pt>
                <c:pt idx="49">
                  <c:v>145.241025</c:v>
                </c:pt>
                <c:pt idx="50">
                  <c:v>145.24105</c:v>
                </c:pt>
                <c:pt idx="51">
                  <c:v>145.241075</c:v>
                </c:pt>
                <c:pt idx="52">
                  <c:v>145.2411</c:v>
                </c:pt>
                <c:pt idx="53">
                  <c:v>145.241125</c:v>
                </c:pt>
                <c:pt idx="54">
                  <c:v>145.24115</c:v>
                </c:pt>
                <c:pt idx="55">
                  <c:v>145.241175</c:v>
                </c:pt>
                <c:pt idx="56">
                  <c:v>145.2412</c:v>
                </c:pt>
                <c:pt idx="57">
                  <c:v>145.241225</c:v>
                </c:pt>
                <c:pt idx="58">
                  <c:v>145.24125</c:v>
                </c:pt>
                <c:pt idx="59">
                  <c:v>145.241275</c:v>
                </c:pt>
                <c:pt idx="60">
                  <c:v>145.2413</c:v>
                </c:pt>
                <c:pt idx="61">
                  <c:v>145.241325</c:v>
                </c:pt>
                <c:pt idx="62">
                  <c:v>145.24135</c:v>
                </c:pt>
                <c:pt idx="63">
                  <c:v>145.241375</c:v>
                </c:pt>
                <c:pt idx="64">
                  <c:v>145.2414</c:v>
                </c:pt>
                <c:pt idx="65">
                  <c:v>145.241425</c:v>
                </c:pt>
                <c:pt idx="66">
                  <c:v>145.24145</c:v>
                </c:pt>
                <c:pt idx="67">
                  <c:v>145.241475</c:v>
                </c:pt>
                <c:pt idx="68">
                  <c:v>145.2415</c:v>
                </c:pt>
                <c:pt idx="69">
                  <c:v>145.241525</c:v>
                </c:pt>
                <c:pt idx="70">
                  <c:v>145.24155</c:v>
                </c:pt>
                <c:pt idx="71">
                  <c:v>145.241575</c:v>
                </c:pt>
                <c:pt idx="72">
                  <c:v>145.2416</c:v>
                </c:pt>
                <c:pt idx="73">
                  <c:v>145.241625</c:v>
                </c:pt>
                <c:pt idx="74">
                  <c:v>145.24165</c:v>
                </c:pt>
                <c:pt idx="75">
                  <c:v>145.241675</c:v>
                </c:pt>
                <c:pt idx="76">
                  <c:v>145.2417</c:v>
                </c:pt>
                <c:pt idx="77">
                  <c:v>145.241725</c:v>
                </c:pt>
                <c:pt idx="78">
                  <c:v>145.24175</c:v>
                </c:pt>
                <c:pt idx="79">
                  <c:v>145.241775</c:v>
                </c:pt>
                <c:pt idx="80">
                  <c:v>145.2418</c:v>
                </c:pt>
                <c:pt idx="81">
                  <c:v>145.241825</c:v>
                </c:pt>
                <c:pt idx="82">
                  <c:v>145.24185</c:v>
                </c:pt>
                <c:pt idx="83">
                  <c:v>145.241875</c:v>
                </c:pt>
                <c:pt idx="84">
                  <c:v>145.2419</c:v>
                </c:pt>
                <c:pt idx="85">
                  <c:v>145.241925</c:v>
                </c:pt>
                <c:pt idx="86">
                  <c:v>145.24195</c:v>
                </c:pt>
                <c:pt idx="87">
                  <c:v>145.241975</c:v>
                </c:pt>
                <c:pt idx="88">
                  <c:v>145.242</c:v>
                </c:pt>
                <c:pt idx="89">
                  <c:v>145.242025</c:v>
                </c:pt>
                <c:pt idx="90">
                  <c:v>145.24205</c:v>
                </c:pt>
                <c:pt idx="91">
                  <c:v>145.242075</c:v>
                </c:pt>
                <c:pt idx="92">
                  <c:v>145.2421</c:v>
                </c:pt>
                <c:pt idx="93">
                  <c:v>145.242125</c:v>
                </c:pt>
                <c:pt idx="94">
                  <c:v>145.24215</c:v>
                </c:pt>
                <c:pt idx="95">
                  <c:v>145.242175</c:v>
                </c:pt>
                <c:pt idx="96">
                  <c:v>145.2422</c:v>
                </c:pt>
                <c:pt idx="97">
                  <c:v>145.242225</c:v>
                </c:pt>
                <c:pt idx="98">
                  <c:v>145.24225</c:v>
                </c:pt>
                <c:pt idx="99">
                  <c:v>145.242275</c:v>
                </c:pt>
                <c:pt idx="100">
                  <c:v>145.2423</c:v>
                </c:pt>
                <c:pt idx="101">
                  <c:v>145.242325</c:v>
                </c:pt>
                <c:pt idx="102">
                  <c:v>145.24235</c:v>
                </c:pt>
                <c:pt idx="103">
                  <c:v>145.242375</c:v>
                </c:pt>
                <c:pt idx="104">
                  <c:v>145.2424</c:v>
                </c:pt>
                <c:pt idx="105">
                  <c:v>145.242425</c:v>
                </c:pt>
                <c:pt idx="106">
                  <c:v>145.24245</c:v>
                </c:pt>
                <c:pt idx="107">
                  <c:v>145.242475</c:v>
                </c:pt>
                <c:pt idx="108">
                  <c:v>145.2425</c:v>
                </c:pt>
                <c:pt idx="109">
                  <c:v>145.242525</c:v>
                </c:pt>
                <c:pt idx="110">
                  <c:v>145.24255</c:v>
                </c:pt>
                <c:pt idx="111">
                  <c:v>145.242575</c:v>
                </c:pt>
                <c:pt idx="112">
                  <c:v>145.2426</c:v>
                </c:pt>
                <c:pt idx="113">
                  <c:v>145.242625</c:v>
                </c:pt>
                <c:pt idx="114">
                  <c:v>145.24265</c:v>
                </c:pt>
                <c:pt idx="115">
                  <c:v>145.242675</c:v>
                </c:pt>
                <c:pt idx="116">
                  <c:v>145.2427</c:v>
                </c:pt>
                <c:pt idx="117">
                  <c:v>145.242725</c:v>
                </c:pt>
                <c:pt idx="118">
                  <c:v>145.24275</c:v>
                </c:pt>
                <c:pt idx="119">
                  <c:v>145.242775</c:v>
                </c:pt>
                <c:pt idx="120">
                  <c:v>145.2428</c:v>
                </c:pt>
                <c:pt idx="121">
                  <c:v>145.242825</c:v>
                </c:pt>
                <c:pt idx="122">
                  <c:v>145.24285</c:v>
                </c:pt>
                <c:pt idx="123">
                  <c:v>145.242875</c:v>
                </c:pt>
                <c:pt idx="124">
                  <c:v>145.2429</c:v>
                </c:pt>
                <c:pt idx="125">
                  <c:v>145.242925</c:v>
                </c:pt>
                <c:pt idx="126">
                  <c:v>145.24295</c:v>
                </c:pt>
                <c:pt idx="127">
                  <c:v>145.242975</c:v>
                </c:pt>
                <c:pt idx="128">
                  <c:v>145.243</c:v>
                </c:pt>
                <c:pt idx="129">
                  <c:v>145.243025</c:v>
                </c:pt>
                <c:pt idx="130">
                  <c:v>145.24305</c:v>
                </c:pt>
                <c:pt idx="131">
                  <c:v>145.243075</c:v>
                </c:pt>
                <c:pt idx="132">
                  <c:v>145.2431</c:v>
                </c:pt>
                <c:pt idx="133">
                  <c:v>145.243125</c:v>
                </c:pt>
                <c:pt idx="134">
                  <c:v>145.24315</c:v>
                </c:pt>
                <c:pt idx="135">
                  <c:v>145.243175</c:v>
                </c:pt>
                <c:pt idx="136">
                  <c:v>145.2432</c:v>
                </c:pt>
                <c:pt idx="137">
                  <c:v>145.243225</c:v>
                </c:pt>
                <c:pt idx="138">
                  <c:v>145.24325</c:v>
                </c:pt>
                <c:pt idx="139">
                  <c:v>145.243275</c:v>
                </c:pt>
                <c:pt idx="140">
                  <c:v>145.2433</c:v>
                </c:pt>
                <c:pt idx="141">
                  <c:v>145.243325</c:v>
                </c:pt>
                <c:pt idx="142">
                  <c:v>145.24335</c:v>
                </c:pt>
                <c:pt idx="143">
                  <c:v>145.243375</c:v>
                </c:pt>
                <c:pt idx="144">
                  <c:v>145.2434</c:v>
                </c:pt>
                <c:pt idx="145">
                  <c:v>145.243425</c:v>
                </c:pt>
                <c:pt idx="146">
                  <c:v>145.24345</c:v>
                </c:pt>
                <c:pt idx="147">
                  <c:v>145.243475</c:v>
                </c:pt>
                <c:pt idx="148">
                  <c:v>145.2435</c:v>
                </c:pt>
                <c:pt idx="149">
                  <c:v>145.243525</c:v>
                </c:pt>
                <c:pt idx="150">
                  <c:v>145.24355</c:v>
                </c:pt>
                <c:pt idx="151">
                  <c:v>145.243575</c:v>
                </c:pt>
                <c:pt idx="152">
                  <c:v>145.2436</c:v>
                </c:pt>
                <c:pt idx="153">
                  <c:v>145.243625</c:v>
                </c:pt>
                <c:pt idx="154">
                  <c:v>145.24365</c:v>
                </c:pt>
                <c:pt idx="155">
                  <c:v>145.243675</c:v>
                </c:pt>
                <c:pt idx="156">
                  <c:v>145.2437</c:v>
                </c:pt>
                <c:pt idx="157">
                  <c:v>145.243725</c:v>
                </c:pt>
                <c:pt idx="158">
                  <c:v>145.24375</c:v>
                </c:pt>
                <c:pt idx="159">
                  <c:v>145.243775</c:v>
                </c:pt>
                <c:pt idx="160">
                  <c:v>145.2438</c:v>
                </c:pt>
                <c:pt idx="161">
                  <c:v>145.243825</c:v>
                </c:pt>
                <c:pt idx="162">
                  <c:v>145.24385</c:v>
                </c:pt>
                <c:pt idx="163">
                  <c:v>145.243875</c:v>
                </c:pt>
                <c:pt idx="164">
                  <c:v>145.2439</c:v>
                </c:pt>
                <c:pt idx="165">
                  <c:v>145.243925</c:v>
                </c:pt>
                <c:pt idx="166">
                  <c:v>145.24395</c:v>
                </c:pt>
                <c:pt idx="167">
                  <c:v>145.243975</c:v>
                </c:pt>
                <c:pt idx="168">
                  <c:v>145.244</c:v>
                </c:pt>
                <c:pt idx="169">
                  <c:v>145.244025</c:v>
                </c:pt>
                <c:pt idx="170">
                  <c:v>145.24405</c:v>
                </c:pt>
                <c:pt idx="171">
                  <c:v>145.244075</c:v>
                </c:pt>
                <c:pt idx="172">
                  <c:v>145.2441</c:v>
                </c:pt>
                <c:pt idx="173">
                  <c:v>145.244125</c:v>
                </c:pt>
                <c:pt idx="174">
                  <c:v>145.24415</c:v>
                </c:pt>
                <c:pt idx="175">
                  <c:v>145.244175</c:v>
                </c:pt>
                <c:pt idx="176">
                  <c:v>145.2442</c:v>
                </c:pt>
                <c:pt idx="177">
                  <c:v>145.244225</c:v>
                </c:pt>
                <c:pt idx="178">
                  <c:v>145.24425</c:v>
                </c:pt>
                <c:pt idx="179">
                  <c:v>145.244275</c:v>
                </c:pt>
                <c:pt idx="180">
                  <c:v>145.2443</c:v>
                </c:pt>
                <c:pt idx="181">
                  <c:v>145.244325</c:v>
                </c:pt>
                <c:pt idx="182">
                  <c:v>145.24435</c:v>
                </c:pt>
                <c:pt idx="183">
                  <c:v>145.244375</c:v>
                </c:pt>
                <c:pt idx="184">
                  <c:v>145.2444</c:v>
                </c:pt>
                <c:pt idx="185">
                  <c:v>145.244425</c:v>
                </c:pt>
                <c:pt idx="186">
                  <c:v>145.24445</c:v>
                </c:pt>
                <c:pt idx="187">
                  <c:v>145.244475</c:v>
                </c:pt>
                <c:pt idx="188">
                  <c:v>145.2445</c:v>
                </c:pt>
                <c:pt idx="189">
                  <c:v>145.244525</c:v>
                </c:pt>
                <c:pt idx="190">
                  <c:v>145.24455</c:v>
                </c:pt>
                <c:pt idx="191">
                  <c:v>145.244575</c:v>
                </c:pt>
                <c:pt idx="192">
                  <c:v>145.2446</c:v>
                </c:pt>
                <c:pt idx="193">
                  <c:v>145.244625</c:v>
                </c:pt>
                <c:pt idx="194">
                  <c:v>145.24465</c:v>
                </c:pt>
                <c:pt idx="195">
                  <c:v>145.244675</c:v>
                </c:pt>
                <c:pt idx="196">
                  <c:v>145.2447</c:v>
                </c:pt>
                <c:pt idx="197">
                  <c:v>145.244725</c:v>
                </c:pt>
                <c:pt idx="198">
                  <c:v>145.24475</c:v>
                </c:pt>
                <c:pt idx="199">
                  <c:v>145.244775</c:v>
                </c:pt>
                <c:pt idx="200">
                  <c:v>145.2448</c:v>
                </c:pt>
                <c:pt idx="201">
                  <c:v>145.244825</c:v>
                </c:pt>
                <c:pt idx="202">
                  <c:v>145.24485</c:v>
                </c:pt>
                <c:pt idx="203">
                  <c:v>145.244875</c:v>
                </c:pt>
                <c:pt idx="204">
                  <c:v>145.2449</c:v>
                </c:pt>
                <c:pt idx="205">
                  <c:v>145.244925</c:v>
                </c:pt>
                <c:pt idx="206">
                  <c:v>145.24495</c:v>
                </c:pt>
                <c:pt idx="207">
                  <c:v>145.244975</c:v>
                </c:pt>
                <c:pt idx="208">
                  <c:v>145.245</c:v>
                </c:pt>
                <c:pt idx="209">
                  <c:v>145.245025</c:v>
                </c:pt>
                <c:pt idx="210">
                  <c:v>145.24505</c:v>
                </c:pt>
                <c:pt idx="211">
                  <c:v>145.245075</c:v>
                </c:pt>
                <c:pt idx="212">
                  <c:v>145.2451</c:v>
                </c:pt>
                <c:pt idx="213">
                  <c:v>145.245125</c:v>
                </c:pt>
                <c:pt idx="214">
                  <c:v>145.24515</c:v>
                </c:pt>
                <c:pt idx="215">
                  <c:v>145.245175</c:v>
                </c:pt>
                <c:pt idx="216">
                  <c:v>145.2452</c:v>
                </c:pt>
                <c:pt idx="217">
                  <c:v>145.245225</c:v>
                </c:pt>
                <c:pt idx="218">
                  <c:v>145.24525</c:v>
                </c:pt>
                <c:pt idx="219">
                  <c:v>145.245275</c:v>
                </c:pt>
                <c:pt idx="220">
                  <c:v>145.2453</c:v>
                </c:pt>
                <c:pt idx="221">
                  <c:v>145.245325</c:v>
                </c:pt>
                <c:pt idx="222">
                  <c:v>145.24535</c:v>
                </c:pt>
                <c:pt idx="223">
                  <c:v>145.245375</c:v>
                </c:pt>
                <c:pt idx="224">
                  <c:v>145.2454</c:v>
                </c:pt>
                <c:pt idx="225">
                  <c:v>145.245425</c:v>
                </c:pt>
                <c:pt idx="226">
                  <c:v>145.24545</c:v>
                </c:pt>
                <c:pt idx="227">
                  <c:v>145.245475</c:v>
                </c:pt>
                <c:pt idx="228">
                  <c:v>145.2455</c:v>
                </c:pt>
                <c:pt idx="229">
                  <c:v>145.245525</c:v>
                </c:pt>
                <c:pt idx="230">
                  <c:v>145.24555</c:v>
                </c:pt>
                <c:pt idx="231">
                  <c:v>145.245575</c:v>
                </c:pt>
                <c:pt idx="232">
                  <c:v>145.2456</c:v>
                </c:pt>
                <c:pt idx="233">
                  <c:v>145.245625</c:v>
                </c:pt>
                <c:pt idx="234">
                  <c:v>145.24565</c:v>
                </c:pt>
                <c:pt idx="235">
                  <c:v>145.245675</c:v>
                </c:pt>
                <c:pt idx="236">
                  <c:v>145.2457</c:v>
                </c:pt>
                <c:pt idx="237">
                  <c:v>145.245725</c:v>
                </c:pt>
                <c:pt idx="238">
                  <c:v>145.24575</c:v>
                </c:pt>
                <c:pt idx="239">
                  <c:v>145.245775</c:v>
                </c:pt>
                <c:pt idx="240">
                  <c:v>145.2458</c:v>
                </c:pt>
                <c:pt idx="241">
                  <c:v>145.245825</c:v>
                </c:pt>
                <c:pt idx="242">
                  <c:v>145.24585</c:v>
                </c:pt>
                <c:pt idx="243">
                  <c:v>145.245875</c:v>
                </c:pt>
                <c:pt idx="244">
                  <c:v>145.2459</c:v>
                </c:pt>
                <c:pt idx="245">
                  <c:v>145.245925</c:v>
                </c:pt>
                <c:pt idx="246">
                  <c:v>145.24595</c:v>
                </c:pt>
                <c:pt idx="247">
                  <c:v>145.245975</c:v>
                </c:pt>
                <c:pt idx="248">
                  <c:v>145.246</c:v>
                </c:pt>
                <c:pt idx="249">
                  <c:v>145.246025</c:v>
                </c:pt>
                <c:pt idx="250">
                  <c:v>145.24605</c:v>
                </c:pt>
                <c:pt idx="251">
                  <c:v>145.246075</c:v>
                </c:pt>
                <c:pt idx="252">
                  <c:v>145.2461</c:v>
                </c:pt>
                <c:pt idx="253">
                  <c:v>145.246125</c:v>
                </c:pt>
                <c:pt idx="254">
                  <c:v>145.24615</c:v>
                </c:pt>
                <c:pt idx="255">
                  <c:v>145.246175</c:v>
                </c:pt>
                <c:pt idx="256">
                  <c:v>145.2462</c:v>
                </c:pt>
                <c:pt idx="257">
                  <c:v>145.246225</c:v>
                </c:pt>
                <c:pt idx="258">
                  <c:v>145.24625</c:v>
                </c:pt>
                <c:pt idx="259">
                  <c:v>145.246275</c:v>
                </c:pt>
                <c:pt idx="260">
                  <c:v>145.2463</c:v>
                </c:pt>
                <c:pt idx="261">
                  <c:v>145.246325</c:v>
                </c:pt>
                <c:pt idx="262">
                  <c:v>145.24635</c:v>
                </c:pt>
                <c:pt idx="263">
                  <c:v>145.246375</c:v>
                </c:pt>
                <c:pt idx="264">
                  <c:v>145.2464</c:v>
                </c:pt>
                <c:pt idx="265">
                  <c:v>145.246425</c:v>
                </c:pt>
                <c:pt idx="266">
                  <c:v>145.24645</c:v>
                </c:pt>
                <c:pt idx="267">
                  <c:v>145.246475</c:v>
                </c:pt>
                <c:pt idx="268">
                  <c:v>145.2465</c:v>
                </c:pt>
                <c:pt idx="269">
                  <c:v>145.246525</c:v>
                </c:pt>
                <c:pt idx="270">
                  <c:v>145.24655</c:v>
                </c:pt>
                <c:pt idx="271">
                  <c:v>145.246575</c:v>
                </c:pt>
                <c:pt idx="272">
                  <c:v>145.2466</c:v>
                </c:pt>
                <c:pt idx="273">
                  <c:v>145.246625</c:v>
                </c:pt>
                <c:pt idx="274">
                  <c:v>145.24665</c:v>
                </c:pt>
                <c:pt idx="275">
                  <c:v>145.246675</c:v>
                </c:pt>
                <c:pt idx="276">
                  <c:v>145.2467</c:v>
                </c:pt>
                <c:pt idx="277">
                  <c:v>145.246725</c:v>
                </c:pt>
                <c:pt idx="278">
                  <c:v>145.24675</c:v>
                </c:pt>
                <c:pt idx="279">
                  <c:v>145.246775</c:v>
                </c:pt>
                <c:pt idx="280">
                  <c:v>145.2468</c:v>
                </c:pt>
                <c:pt idx="281">
                  <c:v>145.246825</c:v>
                </c:pt>
                <c:pt idx="282">
                  <c:v>145.24685</c:v>
                </c:pt>
                <c:pt idx="283">
                  <c:v>145.246875</c:v>
                </c:pt>
                <c:pt idx="284">
                  <c:v>145.2469</c:v>
                </c:pt>
                <c:pt idx="285">
                  <c:v>145.246925</c:v>
                </c:pt>
                <c:pt idx="286">
                  <c:v>145.24695</c:v>
                </c:pt>
                <c:pt idx="287">
                  <c:v>145.246975</c:v>
                </c:pt>
                <c:pt idx="288">
                  <c:v>145.247</c:v>
                </c:pt>
                <c:pt idx="289">
                  <c:v>145.247025</c:v>
                </c:pt>
                <c:pt idx="290">
                  <c:v>145.24705</c:v>
                </c:pt>
                <c:pt idx="291">
                  <c:v>145.247075</c:v>
                </c:pt>
                <c:pt idx="292">
                  <c:v>145.2471</c:v>
                </c:pt>
                <c:pt idx="293">
                  <c:v>145.247125</c:v>
                </c:pt>
                <c:pt idx="294">
                  <c:v>145.24715</c:v>
                </c:pt>
                <c:pt idx="295">
                  <c:v>145.247175</c:v>
                </c:pt>
                <c:pt idx="296">
                  <c:v>145.2472</c:v>
                </c:pt>
                <c:pt idx="297">
                  <c:v>145.247225</c:v>
                </c:pt>
                <c:pt idx="298">
                  <c:v>145.24725</c:v>
                </c:pt>
                <c:pt idx="299">
                  <c:v>145.247275</c:v>
                </c:pt>
                <c:pt idx="300">
                  <c:v>145.2473</c:v>
                </c:pt>
                <c:pt idx="301">
                  <c:v>145.247325</c:v>
                </c:pt>
                <c:pt idx="302">
                  <c:v>145.24735</c:v>
                </c:pt>
                <c:pt idx="303">
                  <c:v>145.247375</c:v>
                </c:pt>
                <c:pt idx="304">
                  <c:v>145.2474</c:v>
                </c:pt>
                <c:pt idx="305">
                  <c:v>145.247425</c:v>
                </c:pt>
                <c:pt idx="306">
                  <c:v>145.24745</c:v>
                </c:pt>
                <c:pt idx="307">
                  <c:v>145.247475</c:v>
                </c:pt>
                <c:pt idx="308">
                  <c:v>145.2475</c:v>
                </c:pt>
                <c:pt idx="309">
                  <c:v>145.247525</c:v>
                </c:pt>
                <c:pt idx="310">
                  <c:v>145.24755</c:v>
                </c:pt>
                <c:pt idx="311">
                  <c:v>145.247575</c:v>
                </c:pt>
                <c:pt idx="312">
                  <c:v>145.2476</c:v>
                </c:pt>
                <c:pt idx="313">
                  <c:v>145.247625</c:v>
                </c:pt>
                <c:pt idx="314">
                  <c:v>145.24765</c:v>
                </c:pt>
                <c:pt idx="315">
                  <c:v>145.247675</c:v>
                </c:pt>
                <c:pt idx="316">
                  <c:v>145.2477</c:v>
                </c:pt>
                <c:pt idx="317">
                  <c:v>145.247725</c:v>
                </c:pt>
                <c:pt idx="318">
                  <c:v>145.24775</c:v>
                </c:pt>
                <c:pt idx="319">
                  <c:v>145.247775</c:v>
                </c:pt>
                <c:pt idx="320">
                  <c:v>145.2478</c:v>
                </c:pt>
                <c:pt idx="321">
                  <c:v>145.247825</c:v>
                </c:pt>
                <c:pt idx="322">
                  <c:v>145.24785</c:v>
                </c:pt>
                <c:pt idx="323">
                  <c:v>145.247875</c:v>
                </c:pt>
                <c:pt idx="324">
                  <c:v>145.2479</c:v>
                </c:pt>
                <c:pt idx="325">
                  <c:v>145.247925</c:v>
                </c:pt>
                <c:pt idx="326">
                  <c:v>145.24795</c:v>
                </c:pt>
                <c:pt idx="327">
                  <c:v>145.247975</c:v>
                </c:pt>
                <c:pt idx="328">
                  <c:v>145.248</c:v>
                </c:pt>
                <c:pt idx="329">
                  <c:v>145.248025</c:v>
                </c:pt>
                <c:pt idx="330">
                  <c:v>145.24805</c:v>
                </c:pt>
                <c:pt idx="331">
                  <c:v>145.248075</c:v>
                </c:pt>
                <c:pt idx="332">
                  <c:v>145.2481</c:v>
                </c:pt>
                <c:pt idx="333">
                  <c:v>145.248125</c:v>
                </c:pt>
                <c:pt idx="334">
                  <c:v>145.24815</c:v>
                </c:pt>
                <c:pt idx="335">
                  <c:v>145.248175</c:v>
                </c:pt>
                <c:pt idx="336">
                  <c:v>145.2482</c:v>
                </c:pt>
                <c:pt idx="337">
                  <c:v>145.248225</c:v>
                </c:pt>
                <c:pt idx="338">
                  <c:v>145.24825</c:v>
                </c:pt>
                <c:pt idx="339">
                  <c:v>145.248275</c:v>
                </c:pt>
                <c:pt idx="340">
                  <c:v>145.2483</c:v>
                </c:pt>
                <c:pt idx="341">
                  <c:v>145.248325</c:v>
                </c:pt>
                <c:pt idx="342">
                  <c:v>145.24835</c:v>
                </c:pt>
                <c:pt idx="343">
                  <c:v>145.248375</c:v>
                </c:pt>
                <c:pt idx="344">
                  <c:v>145.2484</c:v>
                </c:pt>
                <c:pt idx="345">
                  <c:v>145.248425</c:v>
                </c:pt>
                <c:pt idx="346">
                  <c:v>145.24845</c:v>
                </c:pt>
                <c:pt idx="347">
                  <c:v>145.248475</c:v>
                </c:pt>
                <c:pt idx="348">
                  <c:v>145.2485</c:v>
                </c:pt>
                <c:pt idx="349">
                  <c:v>145.248525</c:v>
                </c:pt>
                <c:pt idx="350">
                  <c:v>145.24855</c:v>
                </c:pt>
                <c:pt idx="351">
                  <c:v>145.248575</c:v>
                </c:pt>
                <c:pt idx="352">
                  <c:v>145.2486</c:v>
                </c:pt>
                <c:pt idx="353">
                  <c:v>145.248625</c:v>
                </c:pt>
                <c:pt idx="354">
                  <c:v>145.24865</c:v>
                </c:pt>
                <c:pt idx="355">
                  <c:v>145.248675</c:v>
                </c:pt>
                <c:pt idx="356">
                  <c:v>145.2487</c:v>
                </c:pt>
                <c:pt idx="357">
                  <c:v>145.248725</c:v>
                </c:pt>
                <c:pt idx="358">
                  <c:v>145.24875</c:v>
                </c:pt>
                <c:pt idx="359">
                  <c:v>145.248775</c:v>
                </c:pt>
                <c:pt idx="360">
                  <c:v>145.2488</c:v>
                </c:pt>
                <c:pt idx="361">
                  <c:v>145.248825</c:v>
                </c:pt>
                <c:pt idx="362">
                  <c:v>145.24885</c:v>
                </c:pt>
                <c:pt idx="363">
                  <c:v>145.248875</c:v>
                </c:pt>
                <c:pt idx="364">
                  <c:v>145.2489</c:v>
                </c:pt>
                <c:pt idx="365">
                  <c:v>145.248925</c:v>
                </c:pt>
                <c:pt idx="366">
                  <c:v>145.24895</c:v>
                </c:pt>
                <c:pt idx="367">
                  <c:v>145.248975</c:v>
                </c:pt>
                <c:pt idx="368">
                  <c:v>145.249</c:v>
                </c:pt>
                <c:pt idx="369">
                  <c:v>145.249025</c:v>
                </c:pt>
                <c:pt idx="370">
                  <c:v>145.24905</c:v>
                </c:pt>
                <c:pt idx="371">
                  <c:v>145.249075</c:v>
                </c:pt>
                <c:pt idx="372">
                  <c:v>145.2491</c:v>
                </c:pt>
                <c:pt idx="373">
                  <c:v>145.249125</c:v>
                </c:pt>
                <c:pt idx="374">
                  <c:v>145.24915</c:v>
                </c:pt>
                <c:pt idx="375">
                  <c:v>145.249175</c:v>
                </c:pt>
                <c:pt idx="376">
                  <c:v>145.2492</c:v>
                </c:pt>
                <c:pt idx="377">
                  <c:v>145.249225</c:v>
                </c:pt>
                <c:pt idx="378">
                  <c:v>145.24925</c:v>
                </c:pt>
                <c:pt idx="379">
                  <c:v>145.249275</c:v>
                </c:pt>
                <c:pt idx="380">
                  <c:v>145.2493</c:v>
                </c:pt>
                <c:pt idx="381">
                  <c:v>145.249325</c:v>
                </c:pt>
                <c:pt idx="382">
                  <c:v>145.24935</c:v>
                </c:pt>
                <c:pt idx="383">
                  <c:v>145.249375</c:v>
                </c:pt>
                <c:pt idx="384">
                  <c:v>145.2494</c:v>
                </c:pt>
                <c:pt idx="385">
                  <c:v>145.249425</c:v>
                </c:pt>
                <c:pt idx="386">
                  <c:v>145.24945</c:v>
                </c:pt>
                <c:pt idx="387">
                  <c:v>145.249475</c:v>
                </c:pt>
                <c:pt idx="388">
                  <c:v>145.2495</c:v>
                </c:pt>
                <c:pt idx="389">
                  <c:v>145.249525</c:v>
                </c:pt>
                <c:pt idx="390">
                  <c:v>145.24955</c:v>
                </c:pt>
                <c:pt idx="391">
                  <c:v>145.249575</c:v>
                </c:pt>
                <c:pt idx="392">
                  <c:v>145.2496</c:v>
                </c:pt>
                <c:pt idx="393">
                  <c:v>145.249625</c:v>
                </c:pt>
                <c:pt idx="394">
                  <c:v>145.24965</c:v>
                </c:pt>
                <c:pt idx="395">
                  <c:v>145.249675</c:v>
                </c:pt>
                <c:pt idx="396">
                  <c:v>145.2497</c:v>
                </c:pt>
                <c:pt idx="397">
                  <c:v>145.249725</c:v>
                </c:pt>
                <c:pt idx="398">
                  <c:v>145.24975</c:v>
                </c:pt>
                <c:pt idx="399">
                  <c:v>145.249775</c:v>
                </c:pt>
                <c:pt idx="400">
                  <c:v>145.2498</c:v>
                </c:pt>
                <c:pt idx="401">
                  <c:v>145.249825</c:v>
                </c:pt>
                <c:pt idx="402">
                  <c:v>145.24985</c:v>
                </c:pt>
                <c:pt idx="403">
                  <c:v>145.249875</c:v>
                </c:pt>
                <c:pt idx="404">
                  <c:v>145.2499</c:v>
                </c:pt>
                <c:pt idx="405">
                  <c:v>145.249925</c:v>
                </c:pt>
                <c:pt idx="406">
                  <c:v>145.24995</c:v>
                </c:pt>
                <c:pt idx="407">
                  <c:v>145.249975</c:v>
                </c:pt>
                <c:pt idx="408">
                  <c:v>145.25</c:v>
                </c:pt>
                <c:pt idx="409">
                  <c:v>145.250025</c:v>
                </c:pt>
                <c:pt idx="410">
                  <c:v>145.25005</c:v>
                </c:pt>
                <c:pt idx="411">
                  <c:v>145.250075</c:v>
                </c:pt>
                <c:pt idx="412">
                  <c:v>145.2501</c:v>
                </c:pt>
                <c:pt idx="413">
                  <c:v>145.250125</c:v>
                </c:pt>
                <c:pt idx="414">
                  <c:v>145.25015</c:v>
                </c:pt>
                <c:pt idx="415">
                  <c:v>145.250175</c:v>
                </c:pt>
                <c:pt idx="416">
                  <c:v>145.2502</c:v>
                </c:pt>
                <c:pt idx="417">
                  <c:v>145.250225</c:v>
                </c:pt>
                <c:pt idx="418">
                  <c:v>145.25025</c:v>
                </c:pt>
                <c:pt idx="419">
                  <c:v>145.250275</c:v>
                </c:pt>
                <c:pt idx="420">
                  <c:v>145.2503</c:v>
                </c:pt>
                <c:pt idx="421">
                  <c:v>145.250325</c:v>
                </c:pt>
                <c:pt idx="422">
                  <c:v>145.25035</c:v>
                </c:pt>
                <c:pt idx="423">
                  <c:v>145.250375</c:v>
                </c:pt>
                <c:pt idx="424">
                  <c:v>145.2504</c:v>
                </c:pt>
                <c:pt idx="425">
                  <c:v>145.250425</c:v>
                </c:pt>
                <c:pt idx="426">
                  <c:v>145.25045</c:v>
                </c:pt>
                <c:pt idx="427">
                  <c:v>145.250475</c:v>
                </c:pt>
                <c:pt idx="428">
                  <c:v>145.2505</c:v>
                </c:pt>
                <c:pt idx="429">
                  <c:v>145.250525</c:v>
                </c:pt>
                <c:pt idx="430">
                  <c:v>145.25055</c:v>
                </c:pt>
                <c:pt idx="431">
                  <c:v>145.250575</c:v>
                </c:pt>
                <c:pt idx="432">
                  <c:v>145.2506</c:v>
                </c:pt>
                <c:pt idx="433">
                  <c:v>145.250625</c:v>
                </c:pt>
                <c:pt idx="434">
                  <c:v>145.25065</c:v>
                </c:pt>
                <c:pt idx="435">
                  <c:v>145.250675</c:v>
                </c:pt>
                <c:pt idx="436">
                  <c:v>145.2507</c:v>
                </c:pt>
                <c:pt idx="437">
                  <c:v>145.250725</c:v>
                </c:pt>
                <c:pt idx="438">
                  <c:v>145.25075</c:v>
                </c:pt>
                <c:pt idx="439">
                  <c:v>145.250775</c:v>
                </c:pt>
                <c:pt idx="440">
                  <c:v>145.2508</c:v>
                </c:pt>
                <c:pt idx="441">
                  <c:v>145.250825</c:v>
                </c:pt>
                <c:pt idx="442">
                  <c:v>145.25085</c:v>
                </c:pt>
                <c:pt idx="443">
                  <c:v>145.250875</c:v>
                </c:pt>
                <c:pt idx="444">
                  <c:v>145.2509</c:v>
                </c:pt>
                <c:pt idx="445">
                  <c:v>145.250925</c:v>
                </c:pt>
                <c:pt idx="446">
                  <c:v>145.25095</c:v>
                </c:pt>
                <c:pt idx="447">
                  <c:v>145.250975</c:v>
                </c:pt>
                <c:pt idx="448">
                  <c:v>145.251</c:v>
                </c:pt>
                <c:pt idx="449">
                  <c:v>145.251025</c:v>
                </c:pt>
                <c:pt idx="450">
                  <c:v>145.25105</c:v>
                </c:pt>
                <c:pt idx="451">
                  <c:v>145.251075</c:v>
                </c:pt>
                <c:pt idx="452">
                  <c:v>145.2511</c:v>
                </c:pt>
                <c:pt idx="453">
                  <c:v>145.251125</c:v>
                </c:pt>
                <c:pt idx="454">
                  <c:v>145.25115</c:v>
                </c:pt>
                <c:pt idx="455">
                  <c:v>145.251175</c:v>
                </c:pt>
                <c:pt idx="456">
                  <c:v>145.2512</c:v>
                </c:pt>
                <c:pt idx="457">
                  <c:v>145.251225</c:v>
                </c:pt>
                <c:pt idx="458">
                  <c:v>145.25125</c:v>
                </c:pt>
                <c:pt idx="459">
                  <c:v>145.251275</c:v>
                </c:pt>
                <c:pt idx="460">
                  <c:v>145.2513</c:v>
                </c:pt>
                <c:pt idx="461">
                  <c:v>145.251325</c:v>
                </c:pt>
                <c:pt idx="462">
                  <c:v>145.25135</c:v>
                </c:pt>
                <c:pt idx="463">
                  <c:v>145.251375</c:v>
                </c:pt>
                <c:pt idx="464">
                  <c:v>145.2514</c:v>
                </c:pt>
                <c:pt idx="465">
                  <c:v>145.251425</c:v>
                </c:pt>
                <c:pt idx="466">
                  <c:v>145.25145</c:v>
                </c:pt>
                <c:pt idx="467">
                  <c:v>145.251475</c:v>
                </c:pt>
                <c:pt idx="468">
                  <c:v>145.2515</c:v>
                </c:pt>
                <c:pt idx="469">
                  <c:v>145.251525</c:v>
                </c:pt>
                <c:pt idx="470">
                  <c:v>145.25155</c:v>
                </c:pt>
                <c:pt idx="471">
                  <c:v>145.251575</c:v>
                </c:pt>
                <c:pt idx="472">
                  <c:v>145.2516</c:v>
                </c:pt>
                <c:pt idx="473">
                  <c:v>145.251625</c:v>
                </c:pt>
                <c:pt idx="474">
                  <c:v>145.25165</c:v>
                </c:pt>
                <c:pt idx="475">
                  <c:v>145.251675</c:v>
                </c:pt>
                <c:pt idx="476">
                  <c:v>145.2517</c:v>
                </c:pt>
                <c:pt idx="477">
                  <c:v>145.251725</c:v>
                </c:pt>
                <c:pt idx="478">
                  <c:v>145.25175</c:v>
                </c:pt>
                <c:pt idx="479">
                  <c:v>145.251775</c:v>
                </c:pt>
                <c:pt idx="480">
                  <c:v>145.2518</c:v>
                </c:pt>
                <c:pt idx="481">
                  <c:v>145.251825</c:v>
                </c:pt>
                <c:pt idx="482">
                  <c:v>145.25185</c:v>
                </c:pt>
                <c:pt idx="483">
                  <c:v>145.251875</c:v>
                </c:pt>
                <c:pt idx="484">
                  <c:v>145.2519</c:v>
                </c:pt>
                <c:pt idx="485">
                  <c:v>145.251925</c:v>
                </c:pt>
                <c:pt idx="486">
                  <c:v>145.25195</c:v>
                </c:pt>
                <c:pt idx="487">
                  <c:v>145.251975</c:v>
                </c:pt>
                <c:pt idx="488">
                  <c:v>145.252</c:v>
                </c:pt>
                <c:pt idx="489">
                  <c:v>145.252025</c:v>
                </c:pt>
                <c:pt idx="490">
                  <c:v>145.25205</c:v>
                </c:pt>
                <c:pt idx="491">
                  <c:v>145.252075</c:v>
                </c:pt>
                <c:pt idx="492">
                  <c:v>145.2521</c:v>
                </c:pt>
                <c:pt idx="493">
                  <c:v>145.252125</c:v>
                </c:pt>
                <c:pt idx="494">
                  <c:v>145.25215</c:v>
                </c:pt>
                <c:pt idx="495">
                  <c:v>145.252175</c:v>
                </c:pt>
                <c:pt idx="496">
                  <c:v>145.2522</c:v>
                </c:pt>
                <c:pt idx="497">
                  <c:v>145.252225</c:v>
                </c:pt>
                <c:pt idx="498">
                  <c:v>145.25225</c:v>
                </c:pt>
                <c:pt idx="499">
                  <c:v>145.252275</c:v>
                </c:pt>
                <c:pt idx="500">
                  <c:v>145.2523</c:v>
                </c:pt>
                <c:pt idx="501">
                  <c:v>145.252325</c:v>
                </c:pt>
                <c:pt idx="502">
                  <c:v>145.25235</c:v>
                </c:pt>
                <c:pt idx="503">
                  <c:v>145.252375</c:v>
                </c:pt>
                <c:pt idx="504">
                  <c:v>145.2524</c:v>
                </c:pt>
                <c:pt idx="505">
                  <c:v>145.252425</c:v>
                </c:pt>
                <c:pt idx="506">
                  <c:v>145.25245</c:v>
                </c:pt>
                <c:pt idx="507">
                  <c:v>145.252475</c:v>
                </c:pt>
                <c:pt idx="508">
                  <c:v>145.2525</c:v>
                </c:pt>
                <c:pt idx="509">
                  <c:v>145.252525</c:v>
                </c:pt>
                <c:pt idx="510">
                  <c:v>145.25255</c:v>
                </c:pt>
                <c:pt idx="511">
                  <c:v>145.252575</c:v>
                </c:pt>
                <c:pt idx="512">
                  <c:v>145.2526</c:v>
                </c:pt>
                <c:pt idx="513">
                  <c:v>145.252625</c:v>
                </c:pt>
                <c:pt idx="514">
                  <c:v>145.25265</c:v>
                </c:pt>
                <c:pt idx="515">
                  <c:v>145.252675</c:v>
                </c:pt>
                <c:pt idx="516">
                  <c:v>145.2527</c:v>
                </c:pt>
                <c:pt idx="517">
                  <c:v>145.252725</c:v>
                </c:pt>
                <c:pt idx="518">
                  <c:v>145.25275</c:v>
                </c:pt>
                <c:pt idx="519">
                  <c:v>145.252775</c:v>
                </c:pt>
                <c:pt idx="520">
                  <c:v>145.2528</c:v>
                </c:pt>
                <c:pt idx="521">
                  <c:v>145.252825</c:v>
                </c:pt>
                <c:pt idx="522">
                  <c:v>145.25285</c:v>
                </c:pt>
                <c:pt idx="523">
                  <c:v>145.252875</c:v>
                </c:pt>
                <c:pt idx="524">
                  <c:v>145.2529</c:v>
                </c:pt>
                <c:pt idx="525">
                  <c:v>145.252925</c:v>
                </c:pt>
                <c:pt idx="526">
                  <c:v>145.25295</c:v>
                </c:pt>
                <c:pt idx="527">
                  <c:v>145.252975</c:v>
                </c:pt>
                <c:pt idx="528">
                  <c:v>145.253</c:v>
                </c:pt>
                <c:pt idx="529">
                  <c:v>145.253025</c:v>
                </c:pt>
                <c:pt idx="530">
                  <c:v>145.25305</c:v>
                </c:pt>
                <c:pt idx="531">
                  <c:v>145.253075</c:v>
                </c:pt>
                <c:pt idx="532">
                  <c:v>145.2531</c:v>
                </c:pt>
                <c:pt idx="533">
                  <c:v>145.253125</c:v>
                </c:pt>
                <c:pt idx="534">
                  <c:v>145.25315</c:v>
                </c:pt>
                <c:pt idx="535">
                  <c:v>145.253175</c:v>
                </c:pt>
                <c:pt idx="536">
                  <c:v>145.2532</c:v>
                </c:pt>
                <c:pt idx="537">
                  <c:v>145.253225</c:v>
                </c:pt>
                <c:pt idx="538">
                  <c:v>145.25325</c:v>
                </c:pt>
                <c:pt idx="539">
                  <c:v>145.253275</c:v>
                </c:pt>
                <c:pt idx="540">
                  <c:v>145.2533</c:v>
                </c:pt>
                <c:pt idx="541">
                  <c:v>145.253325</c:v>
                </c:pt>
                <c:pt idx="542">
                  <c:v>145.25335</c:v>
                </c:pt>
                <c:pt idx="543">
                  <c:v>145.253375</c:v>
                </c:pt>
                <c:pt idx="544">
                  <c:v>145.2534</c:v>
                </c:pt>
                <c:pt idx="545">
                  <c:v>145.253425</c:v>
                </c:pt>
                <c:pt idx="546">
                  <c:v>145.25345</c:v>
                </c:pt>
                <c:pt idx="547">
                  <c:v>145.253475</c:v>
                </c:pt>
                <c:pt idx="548">
                  <c:v>145.2535</c:v>
                </c:pt>
                <c:pt idx="549">
                  <c:v>145.253525</c:v>
                </c:pt>
                <c:pt idx="550">
                  <c:v>145.25355</c:v>
                </c:pt>
                <c:pt idx="551">
                  <c:v>145.253575</c:v>
                </c:pt>
                <c:pt idx="552">
                  <c:v>145.2536</c:v>
                </c:pt>
                <c:pt idx="553">
                  <c:v>145.253625</c:v>
                </c:pt>
                <c:pt idx="554">
                  <c:v>145.25365</c:v>
                </c:pt>
                <c:pt idx="555">
                  <c:v>145.253675</c:v>
                </c:pt>
                <c:pt idx="556">
                  <c:v>145.2537</c:v>
                </c:pt>
                <c:pt idx="557">
                  <c:v>145.253725</c:v>
                </c:pt>
                <c:pt idx="558">
                  <c:v>145.25375</c:v>
                </c:pt>
                <c:pt idx="559">
                  <c:v>145.253775</c:v>
                </c:pt>
                <c:pt idx="560">
                  <c:v>145.2538</c:v>
                </c:pt>
                <c:pt idx="561">
                  <c:v>145.253825</c:v>
                </c:pt>
                <c:pt idx="562">
                  <c:v>145.25385</c:v>
                </c:pt>
                <c:pt idx="563">
                  <c:v>145.253875</c:v>
                </c:pt>
                <c:pt idx="564">
                  <c:v>145.2539</c:v>
                </c:pt>
                <c:pt idx="565">
                  <c:v>145.253925</c:v>
                </c:pt>
                <c:pt idx="566">
                  <c:v>145.25395</c:v>
                </c:pt>
                <c:pt idx="567">
                  <c:v>145.253975</c:v>
                </c:pt>
                <c:pt idx="568">
                  <c:v>145.254</c:v>
                </c:pt>
                <c:pt idx="569">
                  <c:v>145.254025</c:v>
                </c:pt>
                <c:pt idx="570">
                  <c:v>145.25405</c:v>
                </c:pt>
                <c:pt idx="571">
                  <c:v>145.254075</c:v>
                </c:pt>
                <c:pt idx="572">
                  <c:v>145.2541</c:v>
                </c:pt>
                <c:pt idx="573">
                  <c:v>145.254125</c:v>
                </c:pt>
                <c:pt idx="574">
                  <c:v>145.25415</c:v>
                </c:pt>
                <c:pt idx="575">
                  <c:v>145.254175</c:v>
                </c:pt>
                <c:pt idx="576">
                  <c:v>145.2542</c:v>
                </c:pt>
                <c:pt idx="577">
                  <c:v>145.254225</c:v>
                </c:pt>
                <c:pt idx="578">
                  <c:v>145.25425</c:v>
                </c:pt>
                <c:pt idx="579">
                  <c:v>145.254275</c:v>
                </c:pt>
                <c:pt idx="580">
                  <c:v>145.2543</c:v>
                </c:pt>
                <c:pt idx="581">
                  <c:v>145.254325</c:v>
                </c:pt>
                <c:pt idx="582">
                  <c:v>145.25435</c:v>
                </c:pt>
                <c:pt idx="583">
                  <c:v>145.254375</c:v>
                </c:pt>
                <c:pt idx="584">
                  <c:v>145.2544</c:v>
                </c:pt>
                <c:pt idx="585">
                  <c:v>145.254425</c:v>
                </c:pt>
                <c:pt idx="586">
                  <c:v>145.25445</c:v>
                </c:pt>
                <c:pt idx="587">
                  <c:v>145.254475</c:v>
                </c:pt>
                <c:pt idx="588">
                  <c:v>145.2545</c:v>
                </c:pt>
                <c:pt idx="589">
                  <c:v>145.254525</c:v>
                </c:pt>
                <c:pt idx="590">
                  <c:v>145.25455</c:v>
                </c:pt>
                <c:pt idx="591">
                  <c:v>145.254575</c:v>
                </c:pt>
                <c:pt idx="592">
                  <c:v>145.2546</c:v>
                </c:pt>
                <c:pt idx="593">
                  <c:v>145.254625</c:v>
                </c:pt>
                <c:pt idx="594">
                  <c:v>145.25465</c:v>
                </c:pt>
                <c:pt idx="595">
                  <c:v>145.254675</c:v>
                </c:pt>
                <c:pt idx="596">
                  <c:v>145.2547</c:v>
                </c:pt>
                <c:pt idx="597">
                  <c:v>145.254725</c:v>
                </c:pt>
                <c:pt idx="598">
                  <c:v>145.25475</c:v>
                </c:pt>
                <c:pt idx="599">
                  <c:v>145.254775</c:v>
                </c:pt>
                <c:pt idx="600">
                  <c:v>145.2548</c:v>
                </c:pt>
                <c:pt idx="601">
                  <c:v>145.254825</c:v>
                </c:pt>
                <c:pt idx="602">
                  <c:v>145.25485</c:v>
                </c:pt>
                <c:pt idx="603">
                  <c:v>145.254875</c:v>
                </c:pt>
                <c:pt idx="604">
                  <c:v>145.2549</c:v>
                </c:pt>
                <c:pt idx="605">
                  <c:v>145.254925</c:v>
                </c:pt>
                <c:pt idx="606">
                  <c:v>145.25495</c:v>
                </c:pt>
                <c:pt idx="607">
                  <c:v>145.254975</c:v>
                </c:pt>
                <c:pt idx="608">
                  <c:v>145.255</c:v>
                </c:pt>
                <c:pt idx="609">
                  <c:v>145.255025</c:v>
                </c:pt>
                <c:pt idx="610">
                  <c:v>145.25505</c:v>
                </c:pt>
                <c:pt idx="611">
                  <c:v>145.255075</c:v>
                </c:pt>
                <c:pt idx="612">
                  <c:v>145.2551</c:v>
                </c:pt>
                <c:pt idx="613">
                  <c:v>145.255125</c:v>
                </c:pt>
                <c:pt idx="614">
                  <c:v>145.25515</c:v>
                </c:pt>
                <c:pt idx="615">
                  <c:v>145.255175</c:v>
                </c:pt>
                <c:pt idx="616">
                  <c:v>145.2552</c:v>
                </c:pt>
                <c:pt idx="617">
                  <c:v>145.255225</c:v>
                </c:pt>
                <c:pt idx="618">
                  <c:v>145.25525</c:v>
                </c:pt>
                <c:pt idx="619">
                  <c:v>145.255275</c:v>
                </c:pt>
                <c:pt idx="620">
                  <c:v>145.2553</c:v>
                </c:pt>
                <c:pt idx="621">
                  <c:v>145.255325</c:v>
                </c:pt>
                <c:pt idx="622">
                  <c:v>145.25535</c:v>
                </c:pt>
                <c:pt idx="623">
                  <c:v>145.255375</c:v>
                </c:pt>
                <c:pt idx="624">
                  <c:v>145.2554</c:v>
                </c:pt>
                <c:pt idx="625">
                  <c:v>145.255425</c:v>
                </c:pt>
                <c:pt idx="626">
                  <c:v>145.25545</c:v>
                </c:pt>
                <c:pt idx="627">
                  <c:v>145.255475</c:v>
                </c:pt>
                <c:pt idx="628">
                  <c:v>145.2555</c:v>
                </c:pt>
                <c:pt idx="629">
                  <c:v>145.255525</c:v>
                </c:pt>
                <c:pt idx="630">
                  <c:v>145.25555</c:v>
                </c:pt>
                <c:pt idx="631">
                  <c:v>145.255575</c:v>
                </c:pt>
                <c:pt idx="632">
                  <c:v>145.2556</c:v>
                </c:pt>
                <c:pt idx="633">
                  <c:v>145.255625</c:v>
                </c:pt>
                <c:pt idx="634">
                  <c:v>145.25565</c:v>
                </c:pt>
                <c:pt idx="635">
                  <c:v>145.255675</c:v>
                </c:pt>
                <c:pt idx="636">
                  <c:v>145.2557</c:v>
                </c:pt>
                <c:pt idx="637">
                  <c:v>145.255725</c:v>
                </c:pt>
                <c:pt idx="638">
                  <c:v>145.25575</c:v>
                </c:pt>
                <c:pt idx="639">
                  <c:v>145.255775</c:v>
                </c:pt>
                <c:pt idx="640">
                  <c:v>145.2558</c:v>
                </c:pt>
                <c:pt idx="641">
                  <c:v>145.255825</c:v>
                </c:pt>
                <c:pt idx="642">
                  <c:v>145.25585</c:v>
                </c:pt>
                <c:pt idx="643">
                  <c:v>145.255875</c:v>
                </c:pt>
                <c:pt idx="644">
                  <c:v>145.2559</c:v>
                </c:pt>
                <c:pt idx="645">
                  <c:v>145.255925</c:v>
                </c:pt>
                <c:pt idx="646">
                  <c:v>145.25595</c:v>
                </c:pt>
                <c:pt idx="647">
                  <c:v>145.255975</c:v>
                </c:pt>
                <c:pt idx="648">
                  <c:v>145.256</c:v>
                </c:pt>
                <c:pt idx="649">
                  <c:v>145.256025</c:v>
                </c:pt>
                <c:pt idx="650">
                  <c:v>145.25605</c:v>
                </c:pt>
                <c:pt idx="651">
                  <c:v>145.256075</c:v>
                </c:pt>
                <c:pt idx="652">
                  <c:v>145.2561</c:v>
                </c:pt>
                <c:pt idx="653">
                  <c:v>145.256125</c:v>
                </c:pt>
                <c:pt idx="654">
                  <c:v>145.25615</c:v>
                </c:pt>
                <c:pt idx="655">
                  <c:v>145.256175</c:v>
                </c:pt>
                <c:pt idx="656">
                  <c:v>145.2562</c:v>
                </c:pt>
                <c:pt idx="657">
                  <c:v>145.256225</c:v>
                </c:pt>
                <c:pt idx="658">
                  <c:v>145.25625</c:v>
                </c:pt>
                <c:pt idx="659">
                  <c:v>145.256275</c:v>
                </c:pt>
                <c:pt idx="660">
                  <c:v>145.2563</c:v>
                </c:pt>
                <c:pt idx="661">
                  <c:v>145.256325</c:v>
                </c:pt>
                <c:pt idx="662">
                  <c:v>145.25635</c:v>
                </c:pt>
                <c:pt idx="663">
                  <c:v>145.256375</c:v>
                </c:pt>
                <c:pt idx="664">
                  <c:v>145.2564</c:v>
                </c:pt>
                <c:pt idx="665">
                  <c:v>145.256425</c:v>
                </c:pt>
                <c:pt idx="666">
                  <c:v>145.25645</c:v>
                </c:pt>
                <c:pt idx="667">
                  <c:v>145.256475</c:v>
                </c:pt>
                <c:pt idx="668">
                  <c:v>145.2565</c:v>
                </c:pt>
                <c:pt idx="669">
                  <c:v>145.256525</c:v>
                </c:pt>
                <c:pt idx="670">
                  <c:v>145.25655</c:v>
                </c:pt>
                <c:pt idx="671">
                  <c:v>145.256575</c:v>
                </c:pt>
                <c:pt idx="672">
                  <c:v>145.2566</c:v>
                </c:pt>
                <c:pt idx="673">
                  <c:v>145.256625</c:v>
                </c:pt>
                <c:pt idx="674">
                  <c:v>145.25665</c:v>
                </c:pt>
                <c:pt idx="675">
                  <c:v>145.256675</c:v>
                </c:pt>
                <c:pt idx="676">
                  <c:v>145.2567</c:v>
                </c:pt>
                <c:pt idx="677">
                  <c:v>145.256725</c:v>
                </c:pt>
                <c:pt idx="678">
                  <c:v>145.25675</c:v>
                </c:pt>
                <c:pt idx="679">
                  <c:v>145.256775</c:v>
                </c:pt>
                <c:pt idx="680">
                  <c:v>145.2568</c:v>
                </c:pt>
                <c:pt idx="681">
                  <c:v>145.256825</c:v>
                </c:pt>
                <c:pt idx="682">
                  <c:v>145.25685</c:v>
                </c:pt>
                <c:pt idx="683">
                  <c:v>145.256875</c:v>
                </c:pt>
                <c:pt idx="684">
                  <c:v>145.2569</c:v>
                </c:pt>
                <c:pt idx="685">
                  <c:v>145.256925</c:v>
                </c:pt>
                <c:pt idx="686">
                  <c:v>145.25695</c:v>
                </c:pt>
                <c:pt idx="687">
                  <c:v>145.256975</c:v>
                </c:pt>
                <c:pt idx="688">
                  <c:v>145.257</c:v>
                </c:pt>
                <c:pt idx="689">
                  <c:v>145.257025</c:v>
                </c:pt>
                <c:pt idx="690">
                  <c:v>145.25705</c:v>
                </c:pt>
                <c:pt idx="691">
                  <c:v>145.257075</c:v>
                </c:pt>
                <c:pt idx="692">
                  <c:v>145.2571</c:v>
                </c:pt>
                <c:pt idx="693">
                  <c:v>145.257125</c:v>
                </c:pt>
                <c:pt idx="694">
                  <c:v>145.25715</c:v>
                </c:pt>
                <c:pt idx="695">
                  <c:v>145.257175</c:v>
                </c:pt>
                <c:pt idx="696">
                  <c:v>145.2572</c:v>
                </c:pt>
                <c:pt idx="697">
                  <c:v>145.257225</c:v>
                </c:pt>
                <c:pt idx="698">
                  <c:v>145.25725</c:v>
                </c:pt>
                <c:pt idx="699">
                  <c:v>145.257275</c:v>
                </c:pt>
                <c:pt idx="700">
                  <c:v>145.2573</c:v>
                </c:pt>
                <c:pt idx="701">
                  <c:v>145.257325</c:v>
                </c:pt>
                <c:pt idx="702">
                  <c:v>145.25735</c:v>
                </c:pt>
                <c:pt idx="703">
                  <c:v>145.257375</c:v>
                </c:pt>
                <c:pt idx="704">
                  <c:v>145.2574</c:v>
                </c:pt>
                <c:pt idx="705">
                  <c:v>145.257425</c:v>
                </c:pt>
                <c:pt idx="706">
                  <c:v>145.25745</c:v>
                </c:pt>
                <c:pt idx="707">
                  <c:v>145.257475</c:v>
                </c:pt>
                <c:pt idx="708">
                  <c:v>145.2575</c:v>
                </c:pt>
                <c:pt idx="709">
                  <c:v>145.257525</c:v>
                </c:pt>
                <c:pt idx="710">
                  <c:v>145.25755</c:v>
                </c:pt>
                <c:pt idx="711">
                  <c:v>145.257575</c:v>
                </c:pt>
                <c:pt idx="712">
                  <c:v>145.2576</c:v>
                </c:pt>
                <c:pt idx="713">
                  <c:v>145.257625</c:v>
                </c:pt>
                <c:pt idx="714">
                  <c:v>145.25765</c:v>
                </c:pt>
                <c:pt idx="715">
                  <c:v>145.257675</c:v>
                </c:pt>
                <c:pt idx="716">
                  <c:v>145.2577</c:v>
                </c:pt>
                <c:pt idx="717">
                  <c:v>145.257725</c:v>
                </c:pt>
                <c:pt idx="718">
                  <c:v>145.25775</c:v>
                </c:pt>
                <c:pt idx="719">
                  <c:v>145.257775</c:v>
                </c:pt>
                <c:pt idx="720">
                  <c:v>145.2578</c:v>
                </c:pt>
                <c:pt idx="721">
                  <c:v>145.257825</c:v>
                </c:pt>
                <c:pt idx="722">
                  <c:v>145.25785</c:v>
                </c:pt>
                <c:pt idx="723">
                  <c:v>145.257875</c:v>
                </c:pt>
                <c:pt idx="724">
                  <c:v>145.2579</c:v>
                </c:pt>
                <c:pt idx="725">
                  <c:v>145.257925</c:v>
                </c:pt>
                <c:pt idx="726">
                  <c:v>145.25795</c:v>
                </c:pt>
                <c:pt idx="727">
                  <c:v>145.257975</c:v>
                </c:pt>
                <c:pt idx="728">
                  <c:v>145.258</c:v>
                </c:pt>
                <c:pt idx="729">
                  <c:v>145.258025</c:v>
                </c:pt>
                <c:pt idx="730">
                  <c:v>145.25805</c:v>
                </c:pt>
                <c:pt idx="731">
                  <c:v>145.258075</c:v>
                </c:pt>
                <c:pt idx="732">
                  <c:v>145.2581</c:v>
                </c:pt>
                <c:pt idx="733">
                  <c:v>145.258125</c:v>
                </c:pt>
                <c:pt idx="734">
                  <c:v>145.25815</c:v>
                </c:pt>
                <c:pt idx="735">
                  <c:v>145.258175</c:v>
                </c:pt>
                <c:pt idx="736">
                  <c:v>145.2582</c:v>
                </c:pt>
                <c:pt idx="737">
                  <c:v>145.258225</c:v>
                </c:pt>
                <c:pt idx="738">
                  <c:v>145.25825</c:v>
                </c:pt>
                <c:pt idx="739">
                  <c:v>145.258275</c:v>
                </c:pt>
                <c:pt idx="740">
                  <c:v>145.2583</c:v>
                </c:pt>
                <c:pt idx="741">
                  <c:v>145.258325</c:v>
                </c:pt>
                <c:pt idx="742">
                  <c:v>145.25835</c:v>
                </c:pt>
                <c:pt idx="743">
                  <c:v>145.258375</c:v>
                </c:pt>
                <c:pt idx="744">
                  <c:v>145.2584</c:v>
                </c:pt>
                <c:pt idx="745">
                  <c:v>145.258425</c:v>
                </c:pt>
                <c:pt idx="746">
                  <c:v>145.25845</c:v>
                </c:pt>
                <c:pt idx="747">
                  <c:v>145.258475</c:v>
                </c:pt>
                <c:pt idx="748">
                  <c:v>145.2585</c:v>
                </c:pt>
                <c:pt idx="749">
                  <c:v>145.258525</c:v>
                </c:pt>
                <c:pt idx="750">
                  <c:v>145.25855</c:v>
                </c:pt>
                <c:pt idx="751">
                  <c:v>145.258575</c:v>
                </c:pt>
                <c:pt idx="752">
                  <c:v>145.2586</c:v>
                </c:pt>
                <c:pt idx="753">
                  <c:v>145.258625</c:v>
                </c:pt>
                <c:pt idx="754">
                  <c:v>145.25865</c:v>
                </c:pt>
                <c:pt idx="755">
                  <c:v>145.258675</c:v>
                </c:pt>
                <c:pt idx="756">
                  <c:v>145.2587</c:v>
                </c:pt>
                <c:pt idx="757">
                  <c:v>145.258725</c:v>
                </c:pt>
                <c:pt idx="758">
                  <c:v>145.25875</c:v>
                </c:pt>
                <c:pt idx="759">
                  <c:v>145.258775</c:v>
                </c:pt>
                <c:pt idx="760">
                  <c:v>145.2588</c:v>
                </c:pt>
                <c:pt idx="761">
                  <c:v>145.258825</c:v>
                </c:pt>
                <c:pt idx="762">
                  <c:v>145.25885</c:v>
                </c:pt>
                <c:pt idx="763">
                  <c:v>145.258875</c:v>
                </c:pt>
                <c:pt idx="764">
                  <c:v>145.2589</c:v>
                </c:pt>
                <c:pt idx="765">
                  <c:v>145.258925</c:v>
                </c:pt>
                <c:pt idx="766">
                  <c:v>145.25895</c:v>
                </c:pt>
                <c:pt idx="767">
                  <c:v>145.258975</c:v>
                </c:pt>
                <c:pt idx="768">
                  <c:v>145.259</c:v>
                </c:pt>
                <c:pt idx="769">
                  <c:v>145.259025</c:v>
                </c:pt>
                <c:pt idx="770">
                  <c:v>145.25905</c:v>
                </c:pt>
                <c:pt idx="771">
                  <c:v>145.259075</c:v>
                </c:pt>
                <c:pt idx="772">
                  <c:v>145.2591</c:v>
                </c:pt>
                <c:pt idx="773">
                  <c:v>145.259125</c:v>
                </c:pt>
                <c:pt idx="774">
                  <c:v>145.25915</c:v>
                </c:pt>
                <c:pt idx="775">
                  <c:v>145.259175</c:v>
                </c:pt>
                <c:pt idx="776">
                  <c:v>145.2592</c:v>
                </c:pt>
                <c:pt idx="777">
                  <c:v>145.259225</c:v>
                </c:pt>
                <c:pt idx="778">
                  <c:v>145.25925</c:v>
                </c:pt>
                <c:pt idx="779">
                  <c:v>145.259275</c:v>
                </c:pt>
                <c:pt idx="780">
                  <c:v>145.2593</c:v>
                </c:pt>
                <c:pt idx="781">
                  <c:v>145.259325</c:v>
                </c:pt>
                <c:pt idx="782">
                  <c:v>145.25935</c:v>
                </c:pt>
                <c:pt idx="783">
                  <c:v>145.259375</c:v>
                </c:pt>
                <c:pt idx="784">
                  <c:v>145.2594</c:v>
                </c:pt>
                <c:pt idx="785">
                  <c:v>145.259425</c:v>
                </c:pt>
                <c:pt idx="786">
                  <c:v>145.25945</c:v>
                </c:pt>
                <c:pt idx="787">
                  <c:v>145.259475</c:v>
                </c:pt>
                <c:pt idx="788">
                  <c:v>145.2595</c:v>
                </c:pt>
                <c:pt idx="789">
                  <c:v>145.259525</c:v>
                </c:pt>
                <c:pt idx="790">
                  <c:v>145.25955</c:v>
                </c:pt>
                <c:pt idx="791">
                  <c:v>145.259575</c:v>
                </c:pt>
                <c:pt idx="792">
                  <c:v>145.2596</c:v>
                </c:pt>
                <c:pt idx="793">
                  <c:v>145.259625</c:v>
                </c:pt>
                <c:pt idx="794">
                  <c:v>145.25965</c:v>
                </c:pt>
                <c:pt idx="795">
                  <c:v>145.259675</c:v>
                </c:pt>
                <c:pt idx="796">
                  <c:v>145.2597</c:v>
                </c:pt>
                <c:pt idx="797">
                  <c:v>145.259725</c:v>
                </c:pt>
                <c:pt idx="798">
                  <c:v>145.25975</c:v>
                </c:pt>
                <c:pt idx="799">
                  <c:v>145.259775</c:v>
                </c:pt>
                <c:pt idx="800">
                  <c:v>145.2598</c:v>
                </c:pt>
              </c:numCache>
            </c:numRef>
          </c:xVal>
          <c:yVal>
            <c:numRef>
              <c:f>'VX-8R_TX_Profile'!$C$16:$C$816</c:f>
              <c:numCache>
                <c:ptCount val="801"/>
                <c:pt idx="0">
                  <c:v>-131.6673</c:v>
                </c:pt>
                <c:pt idx="1">
                  <c:v>-131.6482</c:v>
                </c:pt>
                <c:pt idx="2">
                  <c:v>-130.8595</c:v>
                </c:pt>
                <c:pt idx="3">
                  <c:v>-130.0534</c:v>
                </c:pt>
                <c:pt idx="4">
                  <c:v>-130.115</c:v>
                </c:pt>
                <c:pt idx="5">
                  <c:v>-130.9813</c:v>
                </c:pt>
                <c:pt idx="6">
                  <c:v>-130.662</c:v>
                </c:pt>
                <c:pt idx="7">
                  <c:v>-131.5718</c:v>
                </c:pt>
                <c:pt idx="8">
                  <c:v>-131.489</c:v>
                </c:pt>
                <c:pt idx="9">
                  <c:v>-130.1643</c:v>
                </c:pt>
                <c:pt idx="10">
                  <c:v>-130.7335</c:v>
                </c:pt>
                <c:pt idx="11">
                  <c:v>-129.8929</c:v>
                </c:pt>
                <c:pt idx="12">
                  <c:v>-131.0588</c:v>
                </c:pt>
                <c:pt idx="13">
                  <c:v>-130.6611</c:v>
                </c:pt>
                <c:pt idx="14">
                  <c:v>-130.8404</c:v>
                </c:pt>
                <c:pt idx="15">
                  <c:v>-129.9571</c:v>
                </c:pt>
                <c:pt idx="16">
                  <c:v>-130.9122</c:v>
                </c:pt>
                <c:pt idx="17">
                  <c:v>-132.741</c:v>
                </c:pt>
                <c:pt idx="18">
                  <c:v>-131.1833</c:v>
                </c:pt>
                <c:pt idx="19">
                  <c:v>-130.7736</c:v>
                </c:pt>
                <c:pt idx="20">
                  <c:v>-130.7004</c:v>
                </c:pt>
                <c:pt idx="21">
                  <c:v>-129.9913</c:v>
                </c:pt>
                <c:pt idx="22">
                  <c:v>-130.0902</c:v>
                </c:pt>
                <c:pt idx="23">
                  <c:v>-130.4627</c:v>
                </c:pt>
                <c:pt idx="24">
                  <c:v>-131.0978</c:v>
                </c:pt>
                <c:pt idx="25">
                  <c:v>-130.9981</c:v>
                </c:pt>
                <c:pt idx="26">
                  <c:v>-129.692</c:v>
                </c:pt>
                <c:pt idx="27">
                  <c:v>-129.6045</c:v>
                </c:pt>
                <c:pt idx="28">
                  <c:v>-131.3743</c:v>
                </c:pt>
                <c:pt idx="29">
                  <c:v>-131.2623</c:v>
                </c:pt>
                <c:pt idx="30">
                  <c:v>-129.2267</c:v>
                </c:pt>
                <c:pt idx="31">
                  <c:v>-129.5394</c:v>
                </c:pt>
                <c:pt idx="32">
                  <c:v>-130.2387</c:v>
                </c:pt>
                <c:pt idx="33">
                  <c:v>-130.9601</c:v>
                </c:pt>
                <c:pt idx="34">
                  <c:v>-130.0603</c:v>
                </c:pt>
                <c:pt idx="35">
                  <c:v>-130.3768</c:v>
                </c:pt>
                <c:pt idx="36">
                  <c:v>-130.2429</c:v>
                </c:pt>
                <c:pt idx="37">
                  <c:v>-131.3674</c:v>
                </c:pt>
                <c:pt idx="38">
                  <c:v>-131.1135</c:v>
                </c:pt>
                <c:pt idx="39">
                  <c:v>-130.5974</c:v>
                </c:pt>
                <c:pt idx="40">
                  <c:v>-131.1551</c:v>
                </c:pt>
                <c:pt idx="41">
                  <c:v>-131.7522</c:v>
                </c:pt>
                <c:pt idx="42">
                  <c:v>-131.1871</c:v>
                </c:pt>
                <c:pt idx="43">
                  <c:v>-130.1527</c:v>
                </c:pt>
                <c:pt idx="44">
                  <c:v>-130.8804</c:v>
                </c:pt>
                <c:pt idx="45">
                  <c:v>-131.4772</c:v>
                </c:pt>
                <c:pt idx="46">
                  <c:v>-130.1582</c:v>
                </c:pt>
                <c:pt idx="47">
                  <c:v>-129.4529</c:v>
                </c:pt>
                <c:pt idx="48">
                  <c:v>-129.1086</c:v>
                </c:pt>
                <c:pt idx="49">
                  <c:v>-129.2648</c:v>
                </c:pt>
                <c:pt idx="50">
                  <c:v>-129.6742</c:v>
                </c:pt>
                <c:pt idx="51">
                  <c:v>-129.9204</c:v>
                </c:pt>
                <c:pt idx="52">
                  <c:v>-128.9936</c:v>
                </c:pt>
                <c:pt idx="53">
                  <c:v>-129.9299</c:v>
                </c:pt>
                <c:pt idx="54">
                  <c:v>-130.0308</c:v>
                </c:pt>
                <c:pt idx="55">
                  <c:v>-130.1599</c:v>
                </c:pt>
                <c:pt idx="56">
                  <c:v>-130.8438</c:v>
                </c:pt>
                <c:pt idx="57">
                  <c:v>-131.9212</c:v>
                </c:pt>
                <c:pt idx="58">
                  <c:v>-132.0633</c:v>
                </c:pt>
                <c:pt idx="59">
                  <c:v>-130.5827</c:v>
                </c:pt>
                <c:pt idx="60">
                  <c:v>-130.4791</c:v>
                </c:pt>
                <c:pt idx="61">
                  <c:v>-130.606</c:v>
                </c:pt>
                <c:pt idx="62">
                  <c:v>-130.0671</c:v>
                </c:pt>
                <c:pt idx="63">
                  <c:v>-129.1538</c:v>
                </c:pt>
                <c:pt idx="64">
                  <c:v>-129.5548</c:v>
                </c:pt>
                <c:pt idx="65">
                  <c:v>-128.9965</c:v>
                </c:pt>
                <c:pt idx="66">
                  <c:v>-130.3371</c:v>
                </c:pt>
                <c:pt idx="67">
                  <c:v>-129.3821</c:v>
                </c:pt>
                <c:pt idx="68">
                  <c:v>-128.876</c:v>
                </c:pt>
                <c:pt idx="69">
                  <c:v>-129.2811</c:v>
                </c:pt>
                <c:pt idx="70">
                  <c:v>-130.2633</c:v>
                </c:pt>
                <c:pt idx="71">
                  <c:v>-130.2084</c:v>
                </c:pt>
                <c:pt idx="72">
                  <c:v>-131.0342</c:v>
                </c:pt>
                <c:pt idx="73">
                  <c:v>-130.6846</c:v>
                </c:pt>
                <c:pt idx="74">
                  <c:v>-130.6624</c:v>
                </c:pt>
                <c:pt idx="75">
                  <c:v>-129.2974</c:v>
                </c:pt>
                <c:pt idx="76">
                  <c:v>-129.9655</c:v>
                </c:pt>
                <c:pt idx="77">
                  <c:v>-129.8766</c:v>
                </c:pt>
                <c:pt idx="78">
                  <c:v>-130.3361</c:v>
                </c:pt>
                <c:pt idx="79">
                  <c:v>-129.373</c:v>
                </c:pt>
                <c:pt idx="80">
                  <c:v>-130.3607</c:v>
                </c:pt>
                <c:pt idx="81">
                  <c:v>-129.9723</c:v>
                </c:pt>
                <c:pt idx="82">
                  <c:v>-128.7642</c:v>
                </c:pt>
                <c:pt idx="83">
                  <c:v>-127.938</c:v>
                </c:pt>
                <c:pt idx="84">
                  <c:v>-129.2491</c:v>
                </c:pt>
                <c:pt idx="85">
                  <c:v>-130.5655</c:v>
                </c:pt>
                <c:pt idx="86">
                  <c:v>-129.9487</c:v>
                </c:pt>
                <c:pt idx="87">
                  <c:v>-130.5081</c:v>
                </c:pt>
                <c:pt idx="88">
                  <c:v>-129.6441</c:v>
                </c:pt>
                <c:pt idx="89">
                  <c:v>-129.042</c:v>
                </c:pt>
                <c:pt idx="90">
                  <c:v>-130.3258</c:v>
                </c:pt>
                <c:pt idx="91">
                  <c:v>-129.7314</c:v>
                </c:pt>
                <c:pt idx="92">
                  <c:v>-129.2366</c:v>
                </c:pt>
                <c:pt idx="93">
                  <c:v>-129.3998</c:v>
                </c:pt>
                <c:pt idx="94">
                  <c:v>-129.0934</c:v>
                </c:pt>
                <c:pt idx="95">
                  <c:v>-130.5602</c:v>
                </c:pt>
                <c:pt idx="96">
                  <c:v>-129.2132</c:v>
                </c:pt>
                <c:pt idx="97">
                  <c:v>-129.0737</c:v>
                </c:pt>
                <c:pt idx="98">
                  <c:v>-130.4058</c:v>
                </c:pt>
                <c:pt idx="99">
                  <c:v>-129.5549</c:v>
                </c:pt>
                <c:pt idx="100">
                  <c:v>-129.1902</c:v>
                </c:pt>
                <c:pt idx="101">
                  <c:v>-129.4919</c:v>
                </c:pt>
                <c:pt idx="102">
                  <c:v>-129.1089</c:v>
                </c:pt>
                <c:pt idx="103">
                  <c:v>-129.0444</c:v>
                </c:pt>
                <c:pt idx="104">
                  <c:v>-128.8871</c:v>
                </c:pt>
                <c:pt idx="105">
                  <c:v>-129.1664</c:v>
                </c:pt>
                <c:pt idx="106">
                  <c:v>-128.1864</c:v>
                </c:pt>
                <c:pt idx="107">
                  <c:v>-127.8401</c:v>
                </c:pt>
                <c:pt idx="108">
                  <c:v>-128.8987</c:v>
                </c:pt>
                <c:pt idx="109">
                  <c:v>-130.6283</c:v>
                </c:pt>
                <c:pt idx="110">
                  <c:v>-131.5403</c:v>
                </c:pt>
                <c:pt idx="111">
                  <c:v>-130.7136</c:v>
                </c:pt>
                <c:pt idx="112">
                  <c:v>-129.9801</c:v>
                </c:pt>
                <c:pt idx="113">
                  <c:v>-130.188</c:v>
                </c:pt>
                <c:pt idx="114">
                  <c:v>-129.5987</c:v>
                </c:pt>
                <c:pt idx="115">
                  <c:v>-131.1365</c:v>
                </c:pt>
                <c:pt idx="116">
                  <c:v>-131.1381</c:v>
                </c:pt>
                <c:pt idx="117">
                  <c:v>-130.0356</c:v>
                </c:pt>
                <c:pt idx="118">
                  <c:v>-129.6996</c:v>
                </c:pt>
                <c:pt idx="119">
                  <c:v>-129.9159</c:v>
                </c:pt>
                <c:pt idx="120">
                  <c:v>-130.0232</c:v>
                </c:pt>
                <c:pt idx="121">
                  <c:v>-128.5369</c:v>
                </c:pt>
                <c:pt idx="122">
                  <c:v>-127.9247</c:v>
                </c:pt>
                <c:pt idx="123">
                  <c:v>-127.8517</c:v>
                </c:pt>
                <c:pt idx="124">
                  <c:v>-128.6106</c:v>
                </c:pt>
                <c:pt idx="125">
                  <c:v>-129.2774</c:v>
                </c:pt>
                <c:pt idx="126">
                  <c:v>-129.2513</c:v>
                </c:pt>
                <c:pt idx="127">
                  <c:v>-129.9118</c:v>
                </c:pt>
                <c:pt idx="128">
                  <c:v>-130.851</c:v>
                </c:pt>
                <c:pt idx="129">
                  <c:v>-131.0188</c:v>
                </c:pt>
                <c:pt idx="130">
                  <c:v>-129.9439</c:v>
                </c:pt>
                <c:pt idx="131">
                  <c:v>-129.7842</c:v>
                </c:pt>
                <c:pt idx="132">
                  <c:v>-130.0121</c:v>
                </c:pt>
                <c:pt idx="133">
                  <c:v>-130.4261</c:v>
                </c:pt>
                <c:pt idx="134">
                  <c:v>-130.8608</c:v>
                </c:pt>
                <c:pt idx="135">
                  <c:v>-130.8596</c:v>
                </c:pt>
                <c:pt idx="136">
                  <c:v>-131.8056</c:v>
                </c:pt>
                <c:pt idx="137">
                  <c:v>-130.807</c:v>
                </c:pt>
                <c:pt idx="138">
                  <c:v>-130.1753</c:v>
                </c:pt>
                <c:pt idx="139">
                  <c:v>-129.0507</c:v>
                </c:pt>
                <c:pt idx="140">
                  <c:v>-129.7386</c:v>
                </c:pt>
                <c:pt idx="141">
                  <c:v>-130.5124</c:v>
                </c:pt>
                <c:pt idx="142">
                  <c:v>-129.4975</c:v>
                </c:pt>
                <c:pt idx="143">
                  <c:v>-130.2448</c:v>
                </c:pt>
                <c:pt idx="144">
                  <c:v>-128.9915</c:v>
                </c:pt>
                <c:pt idx="145">
                  <c:v>-128.7465</c:v>
                </c:pt>
                <c:pt idx="146">
                  <c:v>-131.0262</c:v>
                </c:pt>
                <c:pt idx="147">
                  <c:v>-131.235</c:v>
                </c:pt>
                <c:pt idx="148">
                  <c:v>-128.2005</c:v>
                </c:pt>
                <c:pt idx="149">
                  <c:v>-128.2555</c:v>
                </c:pt>
                <c:pt idx="150">
                  <c:v>-130.0822</c:v>
                </c:pt>
                <c:pt idx="151">
                  <c:v>-129.4217</c:v>
                </c:pt>
                <c:pt idx="152">
                  <c:v>-129.9137</c:v>
                </c:pt>
                <c:pt idx="153">
                  <c:v>-128.7631</c:v>
                </c:pt>
                <c:pt idx="154">
                  <c:v>-128.3035</c:v>
                </c:pt>
                <c:pt idx="155">
                  <c:v>-131.0022</c:v>
                </c:pt>
                <c:pt idx="156">
                  <c:v>-128.8559</c:v>
                </c:pt>
                <c:pt idx="157">
                  <c:v>-129.7971</c:v>
                </c:pt>
                <c:pt idx="158">
                  <c:v>-130.1539</c:v>
                </c:pt>
                <c:pt idx="159">
                  <c:v>-130.1261</c:v>
                </c:pt>
                <c:pt idx="160">
                  <c:v>-130.1123</c:v>
                </c:pt>
                <c:pt idx="161">
                  <c:v>-130.0819</c:v>
                </c:pt>
                <c:pt idx="162">
                  <c:v>-130.0249</c:v>
                </c:pt>
                <c:pt idx="163">
                  <c:v>-129.2511</c:v>
                </c:pt>
                <c:pt idx="164">
                  <c:v>-128.1493</c:v>
                </c:pt>
                <c:pt idx="165">
                  <c:v>-129.9495</c:v>
                </c:pt>
                <c:pt idx="166">
                  <c:v>-128.0454</c:v>
                </c:pt>
                <c:pt idx="167">
                  <c:v>-127.2832</c:v>
                </c:pt>
                <c:pt idx="168">
                  <c:v>-128.4898</c:v>
                </c:pt>
                <c:pt idx="169">
                  <c:v>-129.037</c:v>
                </c:pt>
                <c:pt idx="170">
                  <c:v>-129.8786</c:v>
                </c:pt>
                <c:pt idx="171">
                  <c:v>-129.0737</c:v>
                </c:pt>
                <c:pt idx="172">
                  <c:v>-131.2274</c:v>
                </c:pt>
                <c:pt idx="173">
                  <c:v>-129.6308</c:v>
                </c:pt>
                <c:pt idx="174">
                  <c:v>-128.5624</c:v>
                </c:pt>
                <c:pt idx="175">
                  <c:v>-130.9168</c:v>
                </c:pt>
                <c:pt idx="176">
                  <c:v>-131.3937</c:v>
                </c:pt>
                <c:pt idx="177">
                  <c:v>-131.1869</c:v>
                </c:pt>
                <c:pt idx="178">
                  <c:v>-131.2096</c:v>
                </c:pt>
                <c:pt idx="179">
                  <c:v>-130.5685</c:v>
                </c:pt>
                <c:pt idx="180">
                  <c:v>-130.7013</c:v>
                </c:pt>
                <c:pt idx="181">
                  <c:v>-130.9853</c:v>
                </c:pt>
                <c:pt idx="182">
                  <c:v>-131.7188</c:v>
                </c:pt>
                <c:pt idx="183">
                  <c:v>-131.5791</c:v>
                </c:pt>
                <c:pt idx="184">
                  <c:v>-129.5096</c:v>
                </c:pt>
                <c:pt idx="185">
                  <c:v>-127.3861</c:v>
                </c:pt>
                <c:pt idx="186">
                  <c:v>-128.4685</c:v>
                </c:pt>
                <c:pt idx="187">
                  <c:v>-129.6016</c:v>
                </c:pt>
                <c:pt idx="188">
                  <c:v>-130.4211</c:v>
                </c:pt>
                <c:pt idx="189">
                  <c:v>-129.8436</c:v>
                </c:pt>
                <c:pt idx="190">
                  <c:v>-129.4606</c:v>
                </c:pt>
                <c:pt idx="191">
                  <c:v>-129.4095</c:v>
                </c:pt>
                <c:pt idx="192">
                  <c:v>-129.6885</c:v>
                </c:pt>
                <c:pt idx="193">
                  <c:v>-131.0965</c:v>
                </c:pt>
                <c:pt idx="194">
                  <c:v>-130.4163</c:v>
                </c:pt>
                <c:pt idx="195">
                  <c:v>-128.7107</c:v>
                </c:pt>
                <c:pt idx="196">
                  <c:v>-129.0679</c:v>
                </c:pt>
                <c:pt idx="197">
                  <c:v>-129.7829</c:v>
                </c:pt>
                <c:pt idx="198">
                  <c:v>-128.5936</c:v>
                </c:pt>
                <c:pt idx="199">
                  <c:v>-128.13</c:v>
                </c:pt>
                <c:pt idx="200">
                  <c:v>-128.822</c:v>
                </c:pt>
                <c:pt idx="201">
                  <c:v>-129.0994</c:v>
                </c:pt>
                <c:pt idx="202">
                  <c:v>-128.7313</c:v>
                </c:pt>
                <c:pt idx="203">
                  <c:v>-128.579</c:v>
                </c:pt>
                <c:pt idx="204">
                  <c:v>-126.9261</c:v>
                </c:pt>
                <c:pt idx="205">
                  <c:v>-127.658</c:v>
                </c:pt>
                <c:pt idx="206">
                  <c:v>-127.0029</c:v>
                </c:pt>
                <c:pt idx="207">
                  <c:v>-126.2296</c:v>
                </c:pt>
                <c:pt idx="208">
                  <c:v>-126.1979</c:v>
                </c:pt>
                <c:pt idx="209">
                  <c:v>-126.6766</c:v>
                </c:pt>
                <c:pt idx="210">
                  <c:v>-125.9125</c:v>
                </c:pt>
                <c:pt idx="211">
                  <c:v>-125.953</c:v>
                </c:pt>
                <c:pt idx="212">
                  <c:v>-128.0332</c:v>
                </c:pt>
                <c:pt idx="213">
                  <c:v>-128.4917</c:v>
                </c:pt>
                <c:pt idx="214">
                  <c:v>-127.729</c:v>
                </c:pt>
                <c:pt idx="215">
                  <c:v>-127.9902</c:v>
                </c:pt>
                <c:pt idx="216">
                  <c:v>-127.4106</c:v>
                </c:pt>
                <c:pt idx="217">
                  <c:v>-127.4861</c:v>
                </c:pt>
                <c:pt idx="218">
                  <c:v>-126.6056</c:v>
                </c:pt>
                <c:pt idx="219">
                  <c:v>-125.8822</c:v>
                </c:pt>
                <c:pt idx="220">
                  <c:v>-127.0861</c:v>
                </c:pt>
                <c:pt idx="221">
                  <c:v>-129.087</c:v>
                </c:pt>
                <c:pt idx="222">
                  <c:v>-128.6065</c:v>
                </c:pt>
                <c:pt idx="223">
                  <c:v>-128.0472</c:v>
                </c:pt>
                <c:pt idx="224">
                  <c:v>-126.6826</c:v>
                </c:pt>
                <c:pt idx="225">
                  <c:v>-127.0857</c:v>
                </c:pt>
                <c:pt idx="226">
                  <c:v>-126.637</c:v>
                </c:pt>
                <c:pt idx="227">
                  <c:v>-126.6793</c:v>
                </c:pt>
                <c:pt idx="228">
                  <c:v>-127.274</c:v>
                </c:pt>
                <c:pt idx="229">
                  <c:v>-126.4328</c:v>
                </c:pt>
                <c:pt idx="230">
                  <c:v>-126.8542</c:v>
                </c:pt>
                <c:pt idx="231">
                  <c:v>-127.2493</c:v>
                </c:pt>
                <c:pt idx="232">
                  <c:v>-128.4659</c:v>
                </c:pt>
                <c:pt idx="233">
                  <c:v>-128.1512</c:v>
                </c:pt>
                <c:pt idx="234">
                  <c:v>-126.5549</c:v>
                </c:pt>
                <c:pt idx="235">
                  <c:v>-126.1342</c:v>
                </c:pt>
                <c:pt idx="236">
                  <c:v>-127.3296</c:v>
                </c:pt>
                <c:pt idx="237">
                  <c:v>-125.6769</c:v>
                </c:pt>
                <c:pt idx="238">
                  <c:v>-125.7506</c:v>
                </c:pt>
                <c:pt idx="239">
                  <c:v>-123.8409</c:v>
                </c:pt>
                <c:pt idx="240">
                  <c:v>-122.0261</c:v>
                </c:pt>
                <c:pt idx="241">
                  <c:v>-121.7878</c:v>
                </c:pt>
                <c:pt idx="242">
                  <c:v>-122.5131</c:v>
                </c:pt>
                <c:pt idx="243">
                  <c:v>-123.0984</c:v>
                </c:pt>
                <c:pt idx="244">
                  <c:v>-121.6677</c:v>
                </c:pt>
                <c:pt idx="245">
                  <c:v>-122.7128</c:v>
                </c:pt>
                <c:pt idx="246">
                  <c:v>-119.9676</c:v>
                </c:pt>
                <c:pt idx="247">
                  <c:v>-120.9293</c:v>
                </c:pt>
                <c:pt idx="248">
                  <c:v>-121.3933</c:v>
                </c:pt>
                <c:pt idx="249">
                  <c:v>-120.8775</c:v>
                </c:pt>
                <c:pt idx="250">
                  <c:v>-121.4315</c:v>
                </c:pt>
                <c:pt idx="251">
                  <c:v>-121.0226</c:v>
                </c:pt>
                <c:pt idx="252">
                  <c:v>-120.7207</c:v>
                </c:pt>
                <c:pt idx="253">
                  <c:v>-121.4642</c:v>
                </c:pt>
                <c:pt idx="254">
                  <c:v>-121.9241</c:v>
                </c:pt>
                <c:pt idx="255">
                  <c:v>-122.4198</c:v>
                </c:pt>
                <c:pt idx="256">
                  <c:v>-122.3217</c:v>
                </c:pt>
                <c:pt idx="257">
                  <c:v>-123.3112</c:v>
                </c:pt>
                <c:pt idx="258">
                  <c:v>-123.2368</c:v>
                </c:pt>
                <c:pt idx="259">
                  <c:v>-120.6416</c:v>
                </c:pt>
                <c:pt idx="260">
                  <c:v>-120.2386</c:v>
                </c:pt>
                <c:pt idx="261">
                  <c:v>-121.1833</c:v>
                </c:pt>
                <c:pt idx="262">
                  <c:v>-122.7733</c:v>
                </c:pt>
                <c:pt idx="263">
                  <c:v>-122.4055</c:v>
                </c:pt>
                <c:pt idx="264">
                  <c:v>-122.3149</c:v>
                </c:pt>
                <c:pt idx="265">
                  <c:v>-123.7343</c:v>
                </c:pt>
                <c:pt idx="266">
                  <c:v>-123.4735</c:v>
                </c:pt>
                <c:pt idx="267">
                  <c:v>-123.8231</c:v>
                </c:pt>
                <c:pt idx="268">
                  <c:v>-125.4197</c:v>
                </c:pt>
                <c:pt idx="269">
                  <c:v>-121.5081</c:v>
                </c:pt>
                <c:pt idx="270">
                  <c:v>-119.4907</c:v>
                </c:pt>
                <c:pt idx="271">
                  <c:v>-122.8919</c:v>
                </c:pt>
                <c:pt idx="272">
                  <c:v>-123.3498</c:v>
                </c:pt>
                <c:pt idx="273">
                  <c:v>-122.6382</c:v>
                </c:pt>
                <c:pt idx="274">
                  <c:v>-121.279</c:v>
                </c:pt>
                <c:pt idx="275">
                  <c:v>-120.9707</c:v>
                </c:pt>
                <c:pt idx="276">
                  <c:v>-122.0604</c:v>
                </c:pt>
                <c:pt idx="277">
                  <c:v>-122.5726</c:v>
                </c:pt>
                <c:pt idx="278">
                  <c:v>-121.8433</c:v>
                </c:pt>
                <c:pt idx="279">
                  <c:v>-120.4936</c:v>
                </c:pt>
                <c:pt idx="280">
                  <c:v>-119.2498</c:v>
                </c:pt>
                <c:pt idx="281">
                  <c:v>-121.027</c:v>
                </c:pt>
                <c:pt idx="282">
                  <c:v>-121.1752</c:v>
                </c:pt>
                <c:pt idx="283">
                  <c:v>-120.1181</c:v>
                </c:pt>
                <c:pt idx="284">
                  <c:v>-120.8896</c:v>
                </c:pt>
                <c:pt idx="285">
                  <c:v>-121.0363</c:v>
                </c:pt>
                <c:pt idx="286">
                  <c:v>-121.6355</c:v>
                </c:pt>
                <c:pt idx="287">
                  <c:v>-121.2957</c:v>
                </c:pt>
                <c:pt idx="288">
                  <c:v>-121.2442</c:v>
                </c:pt>
                <c:pt idx="289">
                  <c:v>-120.1321</c:v>
                </c:pt>
                <c:pt idx="290">
                  <c:v>-119.1914</c:v>
                </c:pt>
                <c:pt idx="291">
                  <c:v>-120.3326</c:v>
                </c:pt>
                <c:pt idx="292">
                  <c:v>-121.8712</c:v>
                </c:pt>
                <c:pt idx="293">
                  <c:v>-122.0549</c:v>
                </c:pt>
                <c:pt idx="294">
                  <c:v>-120.5692</c:v>
                </c:pt>
                <c:pt idx="295">
                  <c:v>-120.9386</c:v>
                </c:pt>
                <c:pt idx="296">
                  <c:v>-120.8521</c:v>
                </c:pt>
                <c:pt idx="297">
                  <c:v>-122.1686</c:v>
                </c:pt>
                <c:pt idx="298">
                  <c:v>-122.737</c:v>
                </c:pt>
                <c:pt idx="299">
                  <c:v>-120.185</c:v>
                </c:pt>
                <c:pt idx="300">
                  <c:v>-119.0834</c:v>
                </c:pt>
                <c:pt idx="301">
                  <c:v>-120.104</c:v>
                </c:pt>
                <c:pt idx="302">
                  <c:v>-120.6926</c:v>
                </c:pt>
                <c:pt idx="303">
                  <c:v>-119.9706</c:v>
                </c:pt>
                <c:pt idx="304">
                  <c:v>-121.1052</c:v>
                </c:pt>
                <c:pt idx="305">
                  <c:v>-121.0248</c:v>
                </c:pt>
                <c:pt idx="306">
                  <c:v>-121.1447</c:v>
                </c:pt>
                <c:pt idx="307">
                  <c:v>-120.5611</c:v>
                </c:pt>
                <c:pt idx="308">
                  <c:v>-119.8805</c:v>
                </c:pt>
                <c:pt idx="309">
                  <c:v>-118.4583</c:v>
                </c:pt>
                <c:pt idx="310">
                  <c:v>-116.796</c:v>
                </c:pt>
                <c:pt idx="311">
                  <c:v>-118.8463</c:v>
                </c:pt>
                <c:pt idx="312">
                  <c:v>-120.2588</c:v>
                </c:pt>
                <c:pt idx="313">
                  <c:v>-122.7657</c:v>
                </c:pt>
                <c:pt idx="314">
                  <c:v>-120.7841</c:v>
                </c:pt>
                <c:pt idx="315">
                  <c:v>-120.0102</c:v>
                </c:pt>
                <c:pt idx="316">
                  <c:v>-118.3676</c:v>
                </c:pt>
                <c:pt idx="317">
                  <c:v>-116.4914</c:v>
                </c:pt>
                <c:pt idx="318">
                  <c:v>-118.173</c:v>
                </c:pt>
                <c:pt idx="319">
                  <c:v>-114.9208</c:v>
                </c:pt>
                <c:pt idx="320">
                  <c:v>-112.2616</c:v>
                </c:pt>
                <c:pt idx="321">
                  <c:v>-114.7312</c:v>
                </c:pt>
                <c:pt idx="322">
                  <c:v>-119.6082</c:v>
                </c:pt>
                <c:pt idx="323">
                  <c:v>-120.3532</c:v>
                </c:pt>
                <c:pt idx="324">
                  <c:v>-119.5458</c:v>
                </c:pt>
                <c:pt idx="325">
                  <c:v>-120.3725</c:v>
                </c:pt>
                <c:pt idx="326">
                  <c:v>-120.7728</c:v>
                </c:pt>
                <c:pt idx="327">
                  <c:v>-120.7345</c:v>
                </c:pt>
                <c:pt idx="328">
                  <c:v>-118.6419</c:v>
                </c:pt>
                <c:pt idx="329">
                  <c:v>-113.6315</c:v>
                </c:pt>
                <c:pt idx="330">
                  <c:v>-111.2171</c:v>
                </c:pt>
                <c:pt idx="331">
                  <c:v>-113.2902</c:v>
                </c:pt>
                <c:pt idx="332">
                  <c:v>-117.953</c:v>
                </c:pt>
                <c:pt idx="333">
                  <c:v>-118.8086</c:v>
                </c:pt>
                <c:pt idx="334">
                  <c:v>-117.9485</c:v>
                </c:pt>
                <c:pt idx="335">
                  <c:v>-118.3724</c:v>
                </c:pt>
                <c:pt idx="336">
                  <c:v>-116.7422</c:v>
                </c:pt>
                <c:pt idx="337">
                  <c:v>-116.4336</c:v>
                </c:pt>
                <c:pt idx="338">
                  <c:v>-117.33</c:v>
                </c:pt>
                <c:pt idx="339">
                  <c:v>-115.0876</c:v>
                </c:pt>
                <c:pt idx="340">
                  <c:v>-112.0374</c:v>
                </c:pt>
                <c:pt idx="341">
                  <c:v>-113.5606</c:v>
                </c:pt>
                <c:pt idx="342">
                  <c:v>-118.1188</c:v>
                </c:pt>
                <c:pt idx="343">
                  <c:v>-117.7426</c:v>
                </c:pt>
                <c:pt idx="344">
                  <c:v>-115.2018</c:v>
                </c:pt>
                <c:pt idx="345">
                  <c:v>-114.1226</c:v>
                </c:pt>
                <c:pt idx="346">
                  <c:v>-114.9329</c:v>
                </c:pt>
                <c:pt idx="347">
                  <c:v>-115.8069</c:v>
                </c:pt>
                <c:pt idx="348">
                  <c:v>-115.6732</c:v>
                </c:pt>
                <c:pt idx="349">
                  <c:v>-110.4804</c:v>
                </c:pt>
                <c:pt idx="350">
                  <c:v>-107.7534</c:v>
                </c:pt>
                <c:pt idx="351">
                  <c:v>-110.4726</c:v>
                </c:pt>
                <c:pt idx="352">
                  <c:v>-117.6949</c:v>
                </c:pt>
                <c:pt idx="353">
                  <c:v>-117.2718</c:v>
                </c:pt>
                <c:pt idx="354">
                  <c:v>-115.754</c:v>
                </c:pt>
                <c:pt idx="355">
                  <c:v>-112.6574</c:v>
                </c:pt>
                <c:pt idx="356">
                  <c:v>-110.6404</c:v>
                </c:pt>
                <c:pt idx="357">
                  <c:v>-110.5783</c:v>
                </c:pt>
                <c:pt idx="358">
                  <c:v>-110.0535</c:v>
                </c:pt>
                <c:pt idx="359">
                  <c:v>-106.993</c:v>
                </c:pt>
                <c:pt idx="360">
                  <c:v>-103.7427</c:v>
                </c:pt>
                <c:pt idx="361">
                  <c:v>-105.2042</c:v>
                </c:pt>
                <c:pt idx="362">
                  <c:v>-109.6286</c:v>
                </c:pt>
                <c:pt idx="363">
                  <c:v>-108.2463</c:v>
                </c:pt>
                <c:pt idx="364">
                  <c:v>-108.0162</c:v>
                </c:pt>
                <c:pt idx="365">
                  <c:v>-111.0511</c:v>
                </c:pt>
                <c:pt idx="366">
                  <c:v>-110.3826</c:v>
                </c:pt>
                <c:pt idx="367">
                  <c:v>-107.7218</c:v>
                </c:pt>
                <c:pt idx="368">
                  <c:v>-107.2582</c:v>
                </c:pt>
                <c:pt idx="369">
                  <c:v>-105.897</c:v>
                </c:pt>
                <c:pt idx="370">
                  <c:v>-103.0161</c:v>
                </c:pt>
                <c:pt idx="371">
                  <c:v>-103.5392</c:v>
                </c:pt>
                <c:pt idx="372">
                  <c:v>-106.5846</c:v>
                </c:pt>
                <c:pt idx="373">
                  <c:v>-108.9397</c:v>
                </c:pt>
                <c:pt idx="374">
                  <c:v>-108.8158</c:v>
                </c:pt>
                <c:pt idx="375">
                  <c:v>-109.4692</c:v>
                </c:pt>
                <c:pt idx="376">
                  <c:v>-109.4888</c:v>
                </c:pt>
                <c:pt idx="377">
                  <c:v>-109.9531</c:v>
                </c:pt>
                <c:pt idx="378">
                  <c:v>-109.5269</c:v>
                </c:pt>
                <c:pt idx="379">
                  <c:v>-103.3821</c:v>
                </c:pt>
                <c:pt idx="380">
                  <c:v>-100.5319</c:v>
                </c:pt>
                <c:pt idx="381">
                  <c:v>-102.8562</c:v>
                </c:pt>
                <c:pt idx="382">
                  <c:v>-108.4507</c:v>
                </c:pt>
                <c:pt idx="383">
                  <c:v>-107.2166</c:v>
                </c:pt>
                <c:pt idx="384">
                  <c:v>-106.8517</c:v>
                </c:pt>
                <c:pt idx="385">
                  <c:v>-107.1956</c:v>
                </c:pt>
                <c:pt idx="386">
                  <c:v>-105.8971</c:v>
                </c:pt>
                <c:pt idx="387">
                  <c:v>-105.802</c:v>
                </c:pt>
                <c:pt idx="388">
                  <c:v>-105.5411</c:v>
                </c:pt>
                <c:pt idx="389">
                  <c:v>-99.3033</c:v>
                </c:pt>
                <c:pt idx="390">
                  <c:v>-95.31886</c:v>
                </c:pt>
                <c:pt idx="391">
                  <c:v>-97.29201</c:v>
                </c:pt>
                <c:pt idx="392">
                  <c:v>-103.1512</c:v>
                </c:pt>
                <c:pt idx="393">
                  <c:v>-101.3672</c:v>
                </c:pt>
                <c:pt idx="394">
                  <c:v>-97.0021</c:v>
                </c:pt>
                <c:pt idx="395">
                  <c:v>-94.4221</c:v>
                </c:pt>
                <c:pt idx="396">
                  <c:v>-88.87946</c:v>
                </c:pt>
                <c:pt idx="397">
                  <c:v>-86.95306</c:v>
                </c:pt>
                <c:pt idx="398">
                  <c:v>-90.03406</c:v>
                </c:pt>
                <c:pt idx="399">
                  <c:v>-61.89481</c:v>
                </c:pt>
                <c:pt idx="400">
                  <c:v>-58.57895</c:v>
                </c:pt>
                <c:pt idx="401">
                  <c:v>-61.11987</c:v>
                </c:pt>
                <c:pt idx="402">
                  <c:v>-91.83587</c:v>
                </c:pt>
                <c:pt idx="403">
                  <c:v>-87.38303</c:v>
                </c:pt>
                <c:pt idx="404">
                  <c:v>-87.63924</c:v>
                </c:pt>
                <c:pt idx="405">
                  <c:v>-93.84898</c:v>
                </c:pt>
                <c:pt idx="406">
                  <c:v>-96.36178</c:v>
                </c:pt>
                <c:pt idx="407">
                  <c:v>-99.48849</c:v>
                </c:pt>
                <c:pt idx="408">
                  <c:v>-102.5786</c:v>
                </c:pt>
                <c:pt idx="409">
                  <c:v>-98.6651</c:v>
                </c:pt>
                <c:pt idx="410">
                  <c:v>-95.41518</c:v>
                </c:pt>
                <c:pt idx="411">
                  <c:v>-97.79425</c:v>
                </c:pt>
                <c:pt idx="412">
                  <c:v>-105.6194</c:v>
                </c:pt>
                <c:pt idx="413">
                  <c:v>-105.7838</c:v>
                </c:pt>
                <c:pt idx="414">
                  <c:v>-105.7305</c:v>
                </c:pt>
                <c:pt idx="415">
                  <c:v>-106.9653</c:v>
                </c:pt>
                <c:pt idx="416">
                  <c:v>-107.2599</c:v>
                </c:pt>
                <c:pt idx="417">
                  <c:v>-107.7478</c:v>
                </c:pt>
                <c:pt idx="418">
                  <c:v>-107.9702</c:v>
                </c:pt>
                <c:pt idx="419">
                  <c:v>-103.4409</c:v>
                </c:pt>
                <c:pt idx="420">
                  <c:v>-100.444</c:v>
                </c:pt>
                <c:pt idx="421">
                  <c:v>-102.4239</c:v>
                </c:pt>
                <c:pt idx="422">
                  <c:v>-109.1153</c:v>
                </c:pt>
                <c:pt idx="423">
                  <c:v>-109.0635</c:v>
                </c:pt>
                <c:pt idx="424">
                  <c:v>-109.1788</c:v>
                </c:pt>
                <c:pt idx="425">
                  <c:v>-109.5035</c:v>
                </c:pt>
                <c:pt idx="426">
                  <c:v>-108.7453</c:v>
                </c:pt>
                <c:pt idx="427">
                  <c:v>-109.4543</c:v>
                </c:pt>
                <c:pt idx="428">
                  <c:v>-108.3649</c:v>
                </c:pt>
                <c:pt idx="429">
                  <c:v>-103.4224</c:v>
                </c:pt>
                <c:pt idx="430">
                  <c:v>-102.5672</c:v>
                </c:pt>
                <c:pt idx="431">
                  <c:v>-105.5982</c:v>
                </c:pt>
                <c:pt idx="432">
                  <c:v>-107.7249</c:v>
                </c:pt>
                <c:pt idx="433">
                  <c:v>-107.2361</c:v>
                </c:pt>
                <c:pt idx="434">
                  <c:v>-108.8746</c:v>
                </c:pt>
                <c:pt idx="435">
                  <c:v>-111.6048</c:v>
                </c:pt>
                <c:pt idx="436">
                  <c:v>-109.1987</c:v>
                </c:pt>
                <c:pt idx="437">
                  <c:v>-108.4104</c:v>
                </c:pt>
                <c:pt idx="438">
                  <c:v>-109.6303</c:v>
                </c:pt>
                <c:pt idx="439">
                  <c:v>-105.3609</c:v>
                </c:pt>
                <c:pt idx="440">
                  <c:v>-103.775</c:v>
                </c:pt>
                <c:pt idx="441">
                  <c:v>-106.4886</c:v>
                </c:pt>
                <c:pt idx="442">
                  <c:v>-109.6287</c:v>
                </c:pt>
                <c:pt idx="443">
                  <c:v>-110.1449</c:v>
                </c:pt>
                <c:pt idx="444">
                  <c:v>-109.9887</c:v>
                </c:pt>
                <c:pt idx="445">
                  <c:v>-112.3808</c:v>
                </c:pt>
                <c:pt idx="446">
                  <c:v>-115.2874</c:v>
                </c:pt>
                <c:pt idx="447">
                  <c:v>-116.9493</c:v>
                </c:pt>
                <c:pt idx="448">
                  <c:v>-118.3517</c:v>
                </c:pt>
                <c:pt idx="449">
                  <c:v>-110.7854</c:v>
                </c:pt>
                <c:pt idx="450">
                  <c:v>-107.9081</c:v>
                </c:pt>
                <c:pt idx="451">
                  <c:v>-110.4783</c:v>
                </c:pt>
                <c:pt idx="452">
                  <c:v>-115.3326</c:v>
                </c:pt>
                <c:pt idx="453">
                  <c:v>-114.2402</c:v>
                </c:pt>
                <c:pt idx="454">
                  <c:v>-115.8848</c:v>
                </c:pt>
                <c:pt idx="455">
                  <c:v>-114.4719</c:v>
                </c:pt>
                <c:pt idx="456">
                  <c:v>-115.2228</c:v>
                </c:pt>
                <c:pt idx="457">
                  <c:v>-117.3594</c:v>
                </c:pt>
                <c:pt idx="458">
                  <c:v>-118.33</c:v>
                </c:pt>
                <c:pt idx="459">
                  <c:v>-113.4785</c:v>
                </c:pt>
                <c:pt idx="460">
                  <c:v>-111.9989</c:v>
                </c:pt>
                <c:pt idx="461">
                  <c:v>-114.828</c:v>
                </c:pt>
                <c:pt idx="462">
                  <c:v>-118.0409</c:v>
                </c:pt>
                <c:pt idx="463">
                  <c:v>-117.8507</c:v>
                </c:pt>
                <c:pt idx="464">
                  <c:v>-116.5462</c:v>
                </c:pt>
                <c:pt idx="465">
                  <c:v>-118.2759</c:v>
                </c:pt>
                <c:pt idx="466">
                  <c:v>-119.7375</c:v>
                </c:pt>
                <c:pt idx="467">
                  <c:v>-120.7389</c:v>
                </c:pt>
                <c:pt idx="468">
                  <c:v>-119.6045</c:v>
                </c:pt>
                <c:pt idx="469">
                  <c:v>-114.2694</c:v>
                </c:pt>
                <c:pt idx="470">
                  <c:v>-111.673</c:v>
                </c:pt>
                <c:pt idx="471">
                  <c:v>-114.4571</c:v>
                </c:pt>
                <c:pt idx="472">
                  <c:v>-119.4298</c:v>
                </c:pt>
                <c:pt idx="473">
                  <c:v>-119.9359</c:v>
                </c:pt>
                <c:pt idx="474">
                  <c:v>-120.5351</c:v>
                </c:pt>
                <c:pt idx="475">
                  <c:v>-120.6192</c:v>
                </c:pt>
                <c:pt idx="476">
                  <c:v>-120.5932</c:v>
                </c:pt>
                <c:pt idx="477">
                  <c:v>-120.3014</c:v>
                </c:pt>
                <c:pt idx="478">
                  <c:v>-119.7979</c:v>
                </c:pt>
                <c:pt idx="479">
                  <c:v>-113.7815</c:v>
                </c:pt>
                <c:pt idx="480">
                  <c:v>-112.5427</c:v>
                </c:pt>
                <c:pt idx="481">
                  <c:v>-114.5433</c:v>
                </c:pt>
                <c:pt idx="482">
                  <c:v>-118.3735</c:v>
                </c:pt>
                <c:pt idx="483">
                  <c:v>-117.1022</c:v>
                </c:pt>
                <c:pt idx="484">
                  <c:v>-118.9214</c:v>
                </c:pt>
                <c:pt idx="485">
                  <c:v>-120.4385</c:v>
                </c:pt>
                <c:pt idx="486">
                  <c:v>-120.0011</c:v>
                </c:pt>
                <c:pt idx="487">
                  <c:v>-120.6119</c:v>
                </c:pt>
                <c:pt idx="488">
                  <c:v>-121.4073</c:v>
                </c:pt>
                <c:pt idx="489">
                  <c:v>-116.9176</c:v>
                </c:pt>
                <c:pt idx="490">
                  <c:v>-115.0925</c:v>
                </c:pt>
                <c:pt idx="491">
                  <c:v>-117.0768</c:v>
                </c:pt>
                <c:pt idx="492">
                  <c:v>-122.0572</c:v>
                </c:pt>
                <c:pt idx="493">
                  <c:v>-122.1189</c:v>
                </c:pt>
                <c:pt idx="494">
                  <c:v>-121.9377</c:v>
                </c:pt>
                <c:pt idx="495">
                  <c:v>-120.8239</c:v>
                </c:pt>
                <c:pt idx="496">
                  <c:v>-121.0178</c:v>
                </c:pt>
                <c:pt idx="497">
                  <c:v>-121.4256</c:v>
                </c:pt>
                <c:pt idx="498">
                  <c:v>-120.4896</c:v>
                </c:pt>
                <c:pt idx="499">
                  <c:v>-119.5244</c:v>
                </c:pt>
                <c:pt idx="500">
                  <c:v>-118.8103</c:v>
                </c:pt>
                <c:pt idx="501">
                  <c:v>-119.4351</c:v>
                </c:pt>
                <c:pt idx="502">
                  <c:v>-121.5263</c:v>
                </c:pt>
                <c:pt idx="503">
                  <c:v>-123.8856</c:v>
                </c:pt>
                <c:pt idx="504">
                  <c:v>-122.813</c:v>
                </c:pt>
                <c:pt idx="505">
                  <c:v>-123.2848</c:v>
                </c:pt>
                <c:pt idx="506">
                  <c:v>-124.0296</c:v>
                </c:pt>
                <c:pt idx="507">
                  <c:v>-123.5893</c:v>
                </c:pt>
                <c:pt idx="508">
                  <c:v>-121.9751</c:v>
                </c:pt>
                <c:pt idx="509">
                  <c:v>-119.3856</c:v>
                </c:pt>
                <c:pt idx="510">
                  <c:v>-118.3703</c:v>
                </c:pt>
                <c:pt idx="511">
                  <c:v>-120.6512</c:v>
                </c:pt>
                <c:pt idx="512">
                  <c:v>-122.7187</c:v>
                </c:pt>
                <c:pt idx="513">
                  <c:v>-121.913</c:v>
                </c:pt>
                <c:pt idx="514">
                  <c:v>-120.8283</c:v>
                </c:pt>
                <c:pt idx="515">
                  <c:v>-120.5941</c:v>
                </c:pt>
                <c:pt idx="516">
                  <c:v>-121.0535</c:v>
                </c:pt>
                <c:pt idx="517">
                  <c:v>-121.4503</c:v>
                </c:pt>
                <c:pt idx="518">
                  <c:v>-121.7756</c:v>
                </c:pt>
                <c:pt idx="519">
                  <c:v>-119.9453</c:v>
                </c:pt>
                <c:pt idx="520">
                  <c:v>-119.8884</c:v>
                </c:pt>
                <c:pt idx="521">
                  <c:v>-120.7984</c:v>
                </c:pt>
                <c:pt idx="522">
                  <c:v>-121.4415</c:v>
                </c:pt>
                <c:pt idx="523">
                  <c:v>-122.6574</c:v>
                </c:pt>
                <c:pt idx="524">
                  <c:v>-122.3029</c:v>
                </c:pt>
                <c:pt idx="525">
                  <c:v>-122.5887</c:v>
                </c:pt>
                <c:pt idx="526">
                  <c:v>-120.8916</c:v>
                </c:pt>
                <c:pt idx="527">
                  <c:v>-121.2559</c:v>
                </c:pt>
                <c:pt idx="528">
                  <c:v>-123.57</c:v>
                </c:pt>
                <c:pt idx="529">
                  <c:v>-121.2994</c:v>
                </c:pt>
                <c:pt idx="530">
                  <c:v>-121.8308</c:v>
                </c:pt>
                <c:pt idx="531">
                  <c:v>-123.7093</c:v>
                </c:pt>
                <c:pt idx="532">
                  <c:v>-124.6962</c:v>
                </c:pt>
                <c:pt idx="533">
                  <c:v>-122.5542</c:v>
                </c:pt>
                <c:pt idx="534">
                  <c:v>-122.416</c:v>
                </c:pt>
                <c:pt idx="535">
                  <c:v>-122.2638</c:v>
                </c:pt>
                <c:pt idx="536">
                  <c:v>-122.4574</c:v>
                </c:pt>
                <c:pt idx="537">
                  <c:v>-123.7852</c:v>
                </c:pt>
                <c:pt idx="538">
                  <c:v>-123.2306</c:v>
                </c:pt>
                <c:pt idx="539">
                  <c:v>-122.4508</c:v>
                </c:pt>
                <c:pt idx="540">
                  <c:v>-120.0508</c:v>
                </c:pt>
                <c:pt idx="541">
                  <c:v>-120.3834</c:v>
                </c:pt>
                <c:pt idx="542">
                  <c:v>-123.013</c:v>
                </c:pt>
                <c:pt idx="543">
                  <c:v>-121.9201</c:v>
                </c:pt>
                <c:pt idx="544">
                  <c:v>-122.0412</c:v>
                </c:pt>
                <c:pt idx="545">
                  <c:v>-122.859</c:v>
                </c:pt>
                <c:pt idx="546">
                  <c:v>-122.5738</c:v>
                </c:pt>
                <c:pt idx="547">
                  <c:v>-123.1753</c:v>
                </c:pt>
                <c:pt idx="548">
                  <c:v>-121.0476</c:v>
                </c:pt>
                <c:pt idx="549">
                  <c:v>-120.8882</c:v>
                </c:pt>
                <c:pt idx="550">
                  <c:v>-120.8757</c:v>
                </c:pt>
                <c:pt idx="551">
                  <c:v>-121.3695</c:v>
                </c:pt>
                <c:pt idx="552">
                  <c:v>-121.9045</c:v>
                </c:pt>
                <c:pt idx="553">
                  <c:v>-122.3527</c:v>
                </c:pt>
                <c:pt idx="554">
                  <c:v>-121.7073</c:v>
                </c:pt>
                <c:pt idx="555">
                  <c:v>-121.2825</c:v>
                </c:pt>
                <c:pt idx="556">
                  <c:v>-122.8145</c:v>
                </c:pt>
                <c:pt idx="557">
                  <c:v>-124.5227</c:v>
                </c:pt>
                <c:pt idx="558">
                  <c:v>-123.3181</c:v>
                </c:pt>
                <c:pt idx="559">
                  <c:v>-122.6052</c:v>
                </c:pt>
                <c:pt idx="560">
                  <c:v>-122.7556</c:v>
                </c:pt>
                <c:pt idx="561">
                  <c:v>-124.1828</c:v>
                </c:pt>
                <c:pt idx="562">
                  <c:v>-125.8006</c:v>
                </c:pt>
                <c:pt idx="563">
                  <c:v>-125.1707</c:v>
                </c:pt>
                <c:pt idx="564">
                  <c:v>-127.1824</c:v>
                </c:pt>
                <c:pt idx="565">
                  <c:v>-127.1158</c:v>
                </c:pt>
                <c:pt idx="566">
                  <c:v>-127.1252</c:v>
                </c:pt>
                <c:pt idx="567">
                  <c:v>-128.0442</c:v>
                </c:pt>
                <c:pt idx="568">
                  <c:v>-130.6233</c:v>
                </c:pt>
                <c:pt idx="569">
                  <c:v>-126.697</c:v>
                </c:pt>
                <c:pt idx="570">
                  <c:v>-125.3691</c:v>
                </c:pt>
                <c:pt idx="571">
                  <c:v>-126.5215</c:v>
                </c:pt>
                <c:pt idx="572">
                  <c:v>-126.8581</c:v>
                </c:pt>
                <c:pt idx="573">
                  <c:v>-126.6703</c:v>
                </c:pt>
                <c:pt idx="574">
                  <c:v>-125.8369</c:v>
                </c:pt>
                <c:pt idx="575">
                  <c:v>-125.7078</c:v>
                </c:pt>
                <c:pt idx="576">
                  <c:v>-126.5414</c:v>
                </c:pt>
                <c:pt idx="577">
                  <c:v>-126.3233</c:v>
                </c:pt>
                <c:pt idx="578">
                  <c:v>-125.9071</c:v>
                </c:pt>
                <c:pt idx="579">
                  <c:v>-125.3165</c:v>
                </c:pt>
                <c:pt idx="580">
                  <c:v>-126.7754</c:v>
                </c:pt>
                <c:pt idx="581">
                  <c:v>-127.0055</c:v>
                </c:pt>
                <c:pt idx="582">
                  <c:v>-126.7305</c:v>
                </c:pt>
                <c:pt idx="583">
                  <c:v>-126.838</c:v>
                </c:pt>
                <c:pt idx="584">
                  <c:v>-127.0504</c:v>
                </c:pt>
                <c:pt idx="585">
                  <c:v>-127.1429</c:v>
                </c:pt>
                <c:pt idx="586">
                  <c:v>-128.5616</c:v>
                </c:pt>
                <c:pt idx="587">
                  <c:v>-128.6434</c:v>
                </c:pt>
                <c:pt idx="588">
                  <c:v>-127.3704</c:v>
                </c:pt>
                <c:pt idx="589">
                  <c:v>-126.744</c:v>
                </c:pt>
                <c:pt idx="590">
                  <c:v>-127.3538</c:v>
                </c:pt>
                <c:pt idx="591">
                  <c:v>-126.9494</c:v>
                </c:pt>
                <c:pt idx="592">
                  <c:v>-127.2533</c:v>
                </c:pt>
                <c:pt idx="593">
                  <c:v>-127.1408</c:v>
                </c:pt>
                <c:pt idx="594">
                  <c:v>-126.8118</c:v>
                </c:pt>
                <c:pt idx="595">
                  <c:v>-128.2563</c:v>
                </c:pt>
                <c:pt idx="596">
                  <c:v>-129.7941</c:v>
                </c:pt>
                <c:pt idx="597">
                  <c:v>-129.7238</c:v>
                </c:pt>
                <c:pt idx="598">
                  <c:v>-128.4363</c:v>
                </c:pt>
                <c:pt idx="599">
                  <c:v>-128.5096</c:v>
                </c:pt>
                <c:pt idx="600">
                  <c:v>-128.4239</c:v>
                </c:pt>
                <c:pt idx="601">
                  <c:v>-128.3492</c:v>
                </c:pt>
                <c:pt idx="602">
                  <c:v>-129.6774</c:v>
                </c:pt>
                <c:pt idx="603">
                  <c:v>-129.4233</c:v>
                </c:pt>
                <c:pt idx="604">
                  <c:v>-129.1243</c:v>
                </c:pt>
                <c:pt idx="605">
                  <c:v>-129.2852</c:v>
                </c:pt>
                <c:pt idx="606">
                  <c:v>-128.8247</c:v>
                </c:pt>
                <c:pt idx="607">
                  <c:v>-129.0189</c:v>
                </c:pt>
                <c:pt idx="608">
                  <c:v>-129.6882</c:v>
                </c:pt>
                <c:pt idx="609">
                  <c:v>-129.4463</c:v>
                </c:pt>
                <c:pt idx="610">
                  <c:v>-130.2008</c:v>
                </c:pt>
                <c:pt idx="611">
                  <c:v>-129.2897</c:v>
                </c:pt>
                <c:pt idx="612">
                  <c:v>-128.8085</c:v>
                </c:pt>
                <c:pt idx="613">
                  <c:v>-129.438</c:v>
                </c:pt>
                <c:pt idx="614">
                  <c:v>-129.0233</c:v>
                </c:pt>
                <c:pt idx="615">
                  <c:v>-127.9473</c:v>
                </c:pt>
                <c:pt idx="616">
                  <c:v>-127.0496</c:v>
                </c:pt>
                <c:pt idx="617">
                  <c:v>-129.0683</c:v>
                </c:pt>
                <c:pt idx="618">
                  <c:v>-129.7983</c:v>
                </c:pt>
                <c:pt idx="619">
                  <c:v>-128.7002</c:v>
                </c:pt>
                <c:pt idx="620">
                  <c:v>-128.6879</c:v>
                </c:pt>
                <c:pt idx="621">
                  <c:v>-129.5712</c:v>
                </c:pt>
                <c:pt idx="622">
                  <c:v>-129.8039</c:v>
                </c:pt>
                <c:pt idx="623">
                  <c:v>-129.7748</c:v>
                </c:pt>
                <c:pt idx="624">
                  <c:v>-130.0289</c:v>
                </c:pt>
                <c:pt idx="625">
                  <c:v>-129.3591</c:v>
                </c:pt>
                <c:pt idx="626">
                  <c:v>-129.6255</c:v>
                </c:pt>
                <c:pt idx="627">
                  <c:v>-128.6111</c:v>
                </c:pt>
                <c:pt idx="628">
                  <c:v>-128.5364</c:v>
                </c:pt>
                <c:pt idx="629">
                  <c:v>-128.8855</c:v>
                </c:pt>
                <c:pt idx="630">
                  <c:v>-129.612</c:v>
                </c:pt>
                <c:pt idx="631">
                  <c:v>-129.8228</c:v>
                </c:pt>
                <c:pt idx="632">
                  <c:v>-129.5035</c:v>
                </c:pt>
                <c:pt idx="633">
                  <c:v>-130.0494</c:v>
                </c:pt>
                <c:pt idx="634">
                  <c:v>-128.992</c:v>
                </c:pt>
                <c:pt idx="635">
                  <c:v>-129.6399</c:v>
                </c:pt>
                <c:pt idx="636">
                  <c:v>-129.8034</c:v>
                </c:pt>
                <c:pt idx="637">
                  <c:v>-129.7481</c:v>
                </c:pt>
                <c:pt idx="638">
                  <c:v>-128.7578</c:v>
                </c:pt>
                <c:pt idx="639">
                  <c:v>-129.1446</c:v>
                </c:pt>
                <c:pt idx="640">
                  <c:v>-130.8822</c:v>
                </c:pt>
                <c:pt idx="641">
                  <c:v>-129.112</c:v>
                </c:pt>
                <c:pt idx="642">
                  <c:v>-129.25</c:v>
                </c:pt>
                <c:pt idx="643">
                  <c:v>-130.2534</c:v>
                </c:pt>
                <c:pt idx="644">
                  <c:v>-130.0532</c:v>
                </c:pt>
                <c:pt idx="645">
                  <c:v>-129.6543</c:v>
                </c:pt>
                <c:pt idx="646">
                  <c:v>-129.6178</c:v>
                </c:pt>
                <c:pt idx="647">
                  <c:v>-129.4891</c:v>
                </c:pt>
                <c:pt idx="648">
                  <c:v>-129.6239</c:v>
                </c:pt>
                <c:pt idx="649">
                  <c:v>-129.1091</c:v>
                </c:pt>
                <c:pt idx="650">
                  <c:v>-129.9888</c:v>
                </c:pt>
                <c:pt idx="651">
                  <c:v>-130.5814</c:v>
                </c:pt>
                <c:pt idx="652">
                  <c:v>-129.8866</c:v>
                </c:pt>
                <c:pt idx="653">
                  <c:v>-130.4768</c:v>
                </c:pt>
                <c:pt idx="654">
                  <c:v>-129.7044</c:v>
                </c:pt>
                <c:pt idx="655">
                  <c:v>-130.2458</c:v>
                </c:pt>
                <c:pt idx="656">
                  <c:v>-129.8014</c:v>
                </c:pt>
                <c:pt idx="657">
                  <c:v>-131.1677</c:v>
                </c:pt>
                <c:pt idx="658">
                  <c:v>-132.3163</c:v>
                </c:pt>
                <c:pt idx="659">
                  <c:v>-130.84</c:v>
                </c:pt>
                <c:pt idx="660">
                  <c:v>-128.9153</c:v>
                </c:pt>
                <c:pt idx="661">
                  <c:v>-128.5823</c:v>
                </c:pt>
                <c:pt idx="662">
                  <c:v>-128.4796</c:v>
                </c:pt>
                <c:pt idx="663">
                  <c:v>-130.1123</c:v>
                </c:pt>
                <c:pt idx="664">
                  <c:v>-129.7038</c:v>
                </c:pt>
                <c:pt idx="665">
                  <c:v>-131.3356</c:v>
                </c:pt>
                <c:pt idx="666">
                  <c:v>-131.5881</c:v>
                </c:pt>
                <c:pt idx="667">
                  <c:v>-131.5964</c:v>
                </c:pt>
                <c:pt idx="668">
                  <c:v>-131.1821</c:v>
                </c:pt>
                <c:pt idx="669">
                  <c:v>-129.7241</c:v>
                </c:pt>
                <c:pt idx="670">
                  <c:v>-130.1517</c:v>
                </c:pt>
                <c:pt idx="671">
                  <c:v>-129.8373</c:v>
                </c:pt>
                <c:pt idx="672">
                  <c:v>-129.035</c:v>
                </c:pt>
                <c:pt idx="673">
                  <c:v>-129.8651</c:v>
                </c:pt>
                <c:pt idx="674">
                  <c:v>-128.7379</c:v>
                </c:pt>
                <c:pt idx="675">
                  <c:v>-128.8492</c:v>
                </c:pt>
                <c:pt idx="676">
                  <c:v>-130.5371</c:v>
                </c:pt>
                <c:pt idx="677">
                  <c:v>-130.2188</c:v>
                </c:pt>
                <c:pt idx="678">
                  <c:v>-130.6906</c:v>
                </c:pt>
                <c:pt idx="679">
                  <c:v>-129.8021</c:v>
                </c:pt>
                <c:pt idx="680">
                  <c:v>-129.9401</c:v>
                </c:pt>
                <c:pt idx="681">
                  <c:v>-130.9726</c:v>
                </c:pt>
                <c:pt idx="682">
                  <c:v>-130.6951</c:v>
                </c:pt>
                <c:pt idx="683">
                  <c:v>-130.1887</c:v>
                </c:pt>
                <c:pt idx="684">
                  <c:v>-131.0674</c:v>
                </c:pt>
                <c:pt idx="685">
                  <c:v>-131.3295</c:v>
                </c:pt>
                <c:pt idx="686">
                  <c:v>-132.2484</c:v>
                </c:pt>
                <c:pt idx="687">
                  <c:v>-132.0624</c:v>
                </c:pt>
                <c:pt idx="688">
                  <c:v>-130.9284</c:v>
                </c:pt>
                <c:pt idx="689">
                  <c:v>-129.0645</c:v>
                </c:pt>
                <c:pt idx="690">
                  <c:v>-129.7304</c:v>
                </c:pt>
                <c:pt idx="691">
                  <c:v>-129.9438</c:v>
                </c:pt>
                <c:pt idx="692">
                  <c:v>-129.65</c:v>
                </c:pt>
                <c:pt idx="693">
                  <c:v>-128.2991</c:v>
                </c:pt>
                <c:pt idx="694">
                  <c:v>-129.0238</c:v>
                </c:pt>
                <c:pt idx="695">
                  <c:v>-129.6695</c:v>
                </c:pt>
                <c:pt idx="696">
                  <c:v>-130.2153</c:v>
                </c:pt>
                <c:pt idx="697">
                  <c:v>-130.2457</c:v>
                </c:pt>
                <c:pt idx="698">
                  <c:v>-129.6883</c:v>
                </c:pt>
                <c:pt idx="699">
                  <c:v>-129.4793</c:v>
                </c:pt>
                <c:pt idx="700">
                  <c:v>-130.4536</c:v>
                </c:pt>
                <c:pt idx="701">
                  <c:v>-131.0522</c:v>
                </c:pt>
                <c:pt idx="702">
                  <c:v>-130.9362</c:v>
                </c:pt>
                <c:pt idx="703">
                  <c:v>-130.5215</c:v>
                </c:pt>
                <c:pt idx="704">
                  <c:v>-129.5496</c:v>
                </c:pt>
                <c:pt idx="705">
                  <c:v>-131.1242</c:v>
                </c:pt>
                <c:pt idx="706">
                  <c:v>-130.0591</c:v>
                </c:pt>
                <c:pt idx="707">
                  <c:v>-130.2029</c:v>
                </c:pt>
                <c:pt idx="708">
                  <c:v>-130.7197</c:v>
                </c:pt>
                <c:pt idx="709">
                  <c:v>-129.8124</c:v>
                </c:pt>
                <c:pt idx="710">
                  <c:v>-131.2491</c:v>
                </c:pt>
                <c:pt idx="711">
                  <c:v>-132.0509</c:v>
                </c:pt>
                <c:pt idx="712">
                  <c:v>-132.3426</c:v>
                </c:pt>
                <c:pt idx="713">
                  <c:v>-129.7753</c:v>
                </c:pt>
                <c:pt idx="714">
                  <c:v>-128.9437</c:v>
                </c:pt>
                <c:pt idx="715">
                  <c:v>-129.909</c:v>
                </c:pt>
                <c:pt idx="716">
                  <c:v>-130.2079</c:v>
                </c:pt>
                <c:pt idx="717">
                  <c:v>-130.6202</c:v>
                </c:pt>
                <c:pt idx="718">
                  <c:v>-129.6133</c:v>
                </c:pt>
                <c:pt idx="719">
                  <c:v>-128.6453</c:v>
                </c:pt>
                <c:pt idx="720">
                  <c:v>-129.3656</c:v>
                </c:pt>
                <c:pt idx="721">
                  <c:v>-129.4043</c:v>
                </c:pt>
                <c:pt idx="722">
                  <c:v>-131.3732</c:v>
                </c:pt>
                <c:pt idx="723">
                  <c:v>-132.0546</c:v>
                </c:pt>
                <c:pt idx="724">
                  <c:v>-129.3611</c:v>
                </c:pt>
                <c:pt idx="725">
                  <c:v>-128.72</c:v>
                </c:pt>
                <c:pt idx="726">
                  <c:v>-129.4138</c:v>
                </c:pt>
                <c:pt idx="727">
                  <c:v>-129.3937</c:v>
                </c:pt>
                <c:pt idx="728">
                  <c:v>-130.0907</c:v>
                </c:pt>
                <c:pt idx="729">
                  <c:v>-130.5607</c:v>
                </c:pt>
                <c:pt idx="730">
                  <c:v>-129.7111</c:v>
                </c:pt>
                <c:pt idx="731">
                  <c:v>-130.5862</c:v>
                </c:pt>
                <c:pt idx="732">
                  <c:v>-129.3498</c:v>
                </c:pt>
                <c:pt idx="733">
                  <c:v>-129.5348</c:v>
                </c:pt>
                <c:pt idx="734">
                  <c:v>-128.9361</c:v>
                </c:pt>
                <c:pt idx="735">
                  <c:v>-128.7483</c:v>
                </c:pt>
                <c:pt idx="736">
                  <c:v>-129.6099</c:v>
                </c:pt>
                <c:pt idx="737">
                  <c:v>-129.8039</c:v>
                </c:pt>
                <c:pt idx="738">
                  <c:v>-130.84</c:v>
                </c:pt>
                <c:pt idx="739">
                  <c:v>-131.8955</c:v>
                </c:pt>
                <c:pt idx="740">
                  <c:v>-130.7823</c:v>
                </c:pt>
                <c:pt idx="741">
                  <c:v>-129.7634</c:v>
                </c:pt>
                <c:pt idx="742">
                  <c:v>-129.1492</c:v>
                </c:pt>
                <c:pt idx="743">
                  <c:v>-129.4191</c:v>
                </c:pt>
                <c:pt idx="744">
                  <c:v>-129.4949</c:v>
                </c:pt>
                <c:pt idx="745">
                  <c:v>-130.5569</c:v>
                </c:pt>
                <c:pt idx="746">
                  <c:v>-130.1884</c:v>
                </c:pt>
                <c:pt idx="747">
                  <c:v>-130.0356</c:v>
                </c:pt>
                <c:pt idx="748">
                  <c:v>-130.3664</c:v>
                </c:pt>
                <c:pt idx="749">
                  <c:v>-129.4927</c:v>
                </c:pt>
                <c:pt idx="750">
                  <c:v>-129.58</c:v>
                </c:pt>
                <c:pt idx="751">
                  <c:v>-128.8833</c:v>
                </c:pt>
                <c:pt idx="752">
                  <c:v>-130.5492</c:v>
                </c:pt>
                <c:pt idx="753">
                  <c:v>-130.7297</c:v>
                </c:pt>
                <c:pt idx="754">
                  <c:v>-129.1285</c:v>
                </c:pt>
                <c:pt idx="755">
                  <c:v>-129.061</c:v>
                </c:pt>
                <c:pt idx="756">
                  <c:v>-131.9676</c:v>
                </c:pt>
                <c:pt idx="757">
                  <c:v>-130.3307</c:v>
                </c:pt>
                <c:pt idx="758">
                  <c:v>-129.6303</c:v>
                </c:pt>
                <c:pt idx="759">
                  <c:v>-127.9545</c:v>
                </c:pt>
                <c:pt idx="760">
                  <c:v>-129.0613</c:v>
                </c:pt>
                <c:pt idx="761">
                  <c:v>-129.5583</c:v>
                </c:pt>
                <c:pt idx="762">
                  <c:v>-129.5921</c:v>
                </c:pt>
                <c:pt idx="763">
                  <c:v>-130.9593</c:v>
                </c:pt>
                <c:pt idx="764">
                  <c:v>-131.8947</c:v>
                </c:pt>
                <c:pt idx="765">
                  <c:v>-130.8804</c:v>
                </c:pt>
                <c:pt idx="766">
                  <c:v>-129.3844</c:v>
                </c:pt>
                <c:pt idx="767">
                  <c:v>-129.2189</c:v>
                </c:pt>
                <c:pt idx="768">
                  <c:v>-130.5183</c:v>
                </c:pt>
                <c:pt idx="769">
                  <c:v>-129.5691</c:v>
                </c:pt>
                <c:pt idx="770">
                  <c:v>-129.4421</c:v>
                </c:pt>
                <c:pt idx="771">
                  <c:v>-131.1833</c:v>
                </c:pt>
                <c:pt idx="772">
                  <c:v>-130.177</c:v>
                </c:pt>
                <c:pt idx="773">
                  <c:v>-129.9318</c:v>
                </c:pt>
                <c:pt idx="774">
                  <c:v>-128.9039</c:v>
                </c:pt>
                <c:pt idx="775">
                  <c:v>-129.8235</c:v>
                </c:pt>
                <c:pt idx="776">
                  <c:v>-130.3784</c:v>
                </c:pt>
                <c:pt idx="777">
                  <c:v>-130.0692</c:v>
                </c:pt>
                <c:pt idx="778">
                  <c:v>-130.0924</c:v>
                </c:pt>
                <c:pt idx="779">
                  <c:v>-129.5523</c:v>
                </c:pt>
                <c:pt idx="780">
                  <c:v>-130.855</c:v>
                </c:pt>
                <c:pt idx="781">
                  <c:v>-129.9007</c:v>
                </c:pt>
                <c:pt idx="782">
                  <c:v>-130.1648</c:v>
                </c:pt>
                <c:pt idx="783">
                  <c:v>-130.4656</c:v>
                </c:pt>
                <c:pt idx="784">
                  <c:v>-130.4842</c:v>
                </c:pt>
                <c:pt idx="785">
                  <c:v>-131.203</c:v>
                </c:pt>
                <c:pt idx="786">
                  <c:v>-131.2536</c:v>
                </c:pt>
                <c:pt idx="787">
                  <c:v>-129.6811</c:v>
                </c:pt>
                <c:pt idx="788">
                  <c:v>-130.5493</c:v>
                </c:pt>
                <c:pt idx="789">
                  <c:v>-130.9862</c:v>
                </c:pt>
                <c:pt idx="790">
                  <c:v>-131.1824</c:v>
                </c:pt>
                <c:pt idx="791">
                  <c:v>-130.0238</c:v>
                </c:pt>
                <c:pt idx="792">
                  <c:v>-129.7418</c:v>
                </c:pt>
                <c:pt idx="793">
                  <c:v>-130.5457</c:v>
                </c:pt>
                <c:pt idx="794">
                  <c:v>-129.6072</c:v>
                </c:pt>
                <c:pt idx="795">
                  <c:v>-129.9204</c:v>
                </c:pt>
                <c:pt idx="796">
                  <c:v>-130.895</c:v>
                </c:pt>
                <c:pt idx="797">
                  <c:v>-130.1431</c:v>
                </c:pt>
                <c:pt idx="798">
                  <c:v>-130.0362</c:v>
                </c:pt>
                <c:pt idx="799">
                  <c:v>-130.4128</c:v>
                </c:pt>
                <c:pt idx="800">
                  <c:v>-129.7184</c:v>
                </c:pt>
              </c:numCache>
            </c:numRef>
          </c:yVal>
          <c:smooth val="1"/>
        </c:ser>
        <c:axId val="60265275"/>
        <c:axId val="5516564"/>
      </c:scatterChart>
      <c:valAx>
        <c:axId val="60265275"/>
        <c:scaling>
          <c:orientation val="minMax"/>
          <c:max val="145.26"/>
          <c:min val="145.24"/>
        </c:scaling>
        <c:axPos val="b"/>
        <c:delete val="0"/>
        <c:numFmt formatCode="General" sourceLinked="1"/>
        <c:majorTickMark val="out"/>
        <c:minorTickMark val="none"/>
        <c:tickLblPos val="high"/>
        <c:crossAx val="5516564"/>
        <c:crosses val="autoZero"/>
        <c:crossBetween val="midCat"/>
        <c:dispUnits/>
      </c:valAx>
      <c:valAx>
        <c:axId val="5516564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0265275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31</xdr:row>
      <xdr:rowOff>9525</xdr:rowOff>
    </xdr:from>
    <xdr:to>
      <xdr:col>12</xdr:col>
      <xdr:colOff>371475</xdr:colOff>
      <xdr:row>57</xdr:row>
      <xdr:rowOff>38100</xdr:rowOff>
    </xdr:to>
    <xdr:graphicFrame>
      <xdr:nvGraphicFramePr>
        <xdr:cNvPr id="1" name="Shape 2"/>
        <xdr:cNvGraphicFramePr/>
      </xdr:nvGraphicFramePr>
      <xdr:xfrm>
        <a:off x="2790825" y="5676900"/>
        <a:ext cx="66770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9</xdr:row>
      <xdr:rowOff>38100</xdr:rowOff>
    </xdr:from>
    <xdr:to>
      <xdr:col>15</xdr:col>
      <xdr:colOff>133350</xdr:colOff>
      <xdr:row>34</xdr:row>
      <xdr:rowOff>66675</xdr:rowOff>
    </xdr:to>
    <xdr:graphicFrame>
      <xdr:nvGraphicFramePr>
        <xdr:cNvPr id="1" name="Shape 1"/>
        <xdr:cNvGraphicFramePr/>
      </xdr:nvGraphicFramePr>
      <xdr:xfrm>
        <a:off x="4953000" y="1990725"/>
        <a:ext cx="63150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37</xdr:row>
      <xdr:rowOff>0</xdr:rowOff>
    </xdr:from>
    <xdr:to>
      <xdr:col>15</xdr:col>
      <xdr:colOff>123825</xdr:colOff>
      <xdr:row>63</xdr:row>
      <xdr:rowOff>38100</xdr:rowOff>
    </xdr:to>
    <xdr:graphicFrame>
      <xdr:nvGraphicFramePr>
        <xdr:cNvPr id="2" name="Shape 4"/>
        <xdr:cNvGraphicFramePr/>
      </xdr:nvGraphicFramePr>
      <xdr:xfrm>
        <a:off x="4924425" y="6819900"/>
        <a:ext cx="6334125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9</xdr:row>
      <xdr:rowOff>28575</xdr:rowOff>
    </xdr:from>
    <xdr:to>
      <xdr:col>18</xdr:col>
      <xdr:colOff>581025</xdr:colOff>
      <xdr:row>34</xdr:row>
      <xdr:rowOff>47625</xdr:rowOff>
    </xdr:to>
    <xdr:graphicFrame>
      <xdr:nvGraphicFramePr>
        <xdr:cNvPr id="1" name="Shape 1"/>
        <xdr:cNvGraphicFramePr/>
      </xdr:nvGraphicFramePr>
      <xdr:xfrm>
        <a:off x="7696200" y="2143125"/>
        <a:ext cx="63912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28</xdr:row>
      <xdr:rowOff>47625</xdr:rowOff>
    </xdr:from>
    <xdr:to>
      <xdr:col>9</xdr:col>
      <xdr:colOff>695325</xdr:colOff>
      <xdr:row>56</xdr:row>
      <xdr:rowOff>95250</xdr:rowOff>
    </xdr:to>
    <xdr:graphicFrame>
      <xdr:nvGraphicFramePr>
        <xdr:cNvPr id="1" name="Chart 1"/>
        <xdr:cNvGraphicFramePr/>
      </xdr:nvGraphicFramePr>
      <xdr:xfrm>
        <a:off x="1104900" y="4581525"/>
        <a:ext cx="707707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C32" sqref="C32"/>
    </sheetView>
  </sheetViews>
  <sheetFormatPr defaultColWidth="11.00390625" defaultRowHeight="12.75"/>
  <cols>
    <col min="1" max="1" width="27.625" style="3" bestFit="1" customWidth="1"/>
    <col min="2" max="2" width="3.375" style="3" bestFit="1" customWidth="1"/>
    <col min="3" max="3" width="6.25390625" style="24" bestFit="1" customWidth="1"/>
    <col min="4" max="4" width="54.75390625" style="3" bestFit="1" customWidth="1"/>
    <col min="5" max="16384" width="10.75390625" style="3" customWidth="1"/>
  </cols>
  <sheetData>
    <row r="1" spans="1:5" ht="12.75">
      <c r="A1" s="1" t="s">
        <v>42</v>
      </c>
      <c r="B1" s="1"/>
      <c r="C1" s="19"/>
      <c r="D1" s="1"/>
      <c r="E1" s="1"/>
    </row>
    <row r="2" spans="1:5" ht="12.75">
      <c r="A2" s="1"/>
      <c r="B2" s="1"/>
      <c r="C2" s="19"/>
      <c r="D2" s="1"/>
      <c r="E2" s="1"/>
    </row>
    <row r="3" spans="1:5" ht="12.75">
      <c r="A3" s="6" t="s">
        <v>37</v>
      </c>
      <c r="B3" s="1"/>
      <c r="C3" s="19"/>
      <c r="D3" s="1"/>
      <c r="E3" s="1"/>
    </row>
    <row r="4" spans="1:5" ht="12.75">
      <c r="A4" s="8" t="s">
        <v>176</v>
      </c>
      <c r="B4" s="1"/>
      <c r="C4" s="20">
        <f>(LOG10(0.2))-107</f>
        <v>-107.69897000433602</v>
      </c>
      <c r="D4" s="4" t="s">
        <v>40</v>
      </c>
      <c r="E4" s="9"/>
    </row>
    <row r="5" spans="1:5" ht="16.5">
      <c r="A5" s="1" t="s">
        <v>38</v>
      </c>
      <c r="B5" s="6" t="s">
        <v>180</v>
      </c>
      <c r="C5" s="21">
        <f>10*LOG10(5000)</f>
        <v>36.98970004336019</v>
      </c>
      <c r="D5" s="1" t="s">
        <v>39</v>
      </c>
      <c r="E5" s="1"/>
    </row>
    <row r="6" spans="1:5" ht="12.75">
      <c r="A6" s="1"/>
      <c r="B6" s="1"/>
      <c r="C6" s="19"/>
      <c r="D6" s="1"/>
      <c r="E6" s="8"/>
    </row>
    <row r="7" spans="1:5" ht="12.75">
      <c r="A7" s="6" t="s">
        <v>41</v>
      </c>
      <c r="B7" s="1"/>
      <c r="C7" s="19"/>
      <c r="D7" s="1"/>
      <c r="E7" s="1"/>
    </row>
    <row r="8" spans="1:5" ht="16.5">
      <c r="A8" s="1" t="s">
        <v>18</v>
      </c>
      <c r="B8" s="6" t="s">
        <v>181</v>
      </c>
      <c r="C8" s="21">
        <v>3.6</v>
      </c>
      <c r="D8" s="1" t="s">
        <v>177</v>
      </c>
      <c r="E8" s="1"/>
    </row>
    <row r="9" spans="1:5" ht="12.75">
      <c r="A9" s="1"/>
      <c r="C9" s="22"/>
      <c r="E9" s="1"/>
    </row>
    <row r="10" spans="1:5" ht="12.75">
      <c r="A10" s="6" t="s">
        <v>141</v>
      </c>
      <c r="B10" s="1"/>
      <c r="C10" s="19"/>
      <c r="D10" s="4"/>
      <c r="E10" s="1"/>
    </row>
    <row r="11" spans="1:5" ht="12.75">
      <c r="A11" s="1" t="s">
        <v>142</v>
      </c>
      <c r="B11" s="1"/>
      <c r="C11" s="19">
        <f>-6.1*13/100</f>
        <v>-0.7929999999999999</v>
      </c>
      <c r="D11" s="4" t="s">
        <v>182</v>
      </c>
      <c r="E11" s="1"/>
    </row>
    <row r="12" spans="1:5" ht="12.75">
      <c r="A12" s="1" t="s">
        <v>143</v>
      </c>
      <c r="B12" s="1"/>
      <c r="C12" s="19">
        <v>-1</v>
      </c>
      <c r="D12" s="4" t="s">
        <v>183</v>
      </c>
      <c r="E12" s="1"/>
    </row>
    <row r="13" spans="1:5" ht="12.75">
      <c r="A13" s="1" t="s">
        <v>178</v>
      </c>
      <c r="B13" s="1"/>
      <c r="C13" s="19">
        <f>-1.5*15/100</f>
        <v>-0.225</v>
      </c>
      <c r="D13" s="1" t="s">
        <v>179</v>
      </c>
      <c r="E13" s="1"/>
    </row>
    <row r="14" spans="1:5" ht="12.75">
      <c r="A14" s="1" t="s">
        <v>47</v>
      </c>
      <c r="B14" s="1"/>
      <c r="C14" s="19">
        <v>-1</v>
      </c>
      <c r="D14" s="1" t="s">
        <v>48</v>
      </c>
      <c r="E14" s="1"/>
    </row>
    <row r="15" spans="1:5" ht="12.75">
      <c r="A15" s="1" t="s">
        <v>49</v>
      </c>
      <c r="B15" s="1"/>
      <c r="C15" s="19"/>
      <c r="D15" s="1" t="s">
        <v>50</v>
      </c>
      <c r="E15" s="1"/>
    </row>
    <row r="16" spans="1:5" ht="12.75">
      <c r="A16" s="1" t="s">
        <v>51</v>
      </c>
      <c r="B16" s="1"/>
      <c r="C16" s="19">
        <f>-0.5*20-5</f>
        <v>-15</v>
      </c>
      <c r="D16" s="1" t="s">
        <v>52</v>
      </c>
      <c r="E16" s="1"/>
    </row>
    <row r="17" spans="1:5" ht="12.75">
      <c r="A17" s="1" t="s">
        <v>121</v>
      </c>
      <c r="B17" s="6"/>
      <c r="C17" s="21"/>
      <c r="D17" s="1"/>
      <c r="E17" s="1"/>
    </row>
    <row r="18" spans="1:5" ht="16.5">
      <c r="A18" s="1"/>
      <c r="B18" s="6" t="s">
        <v>184</v>
      </c>
      <c r="C18" s="21">
        <f>SUM(C11:C16)</f>
        <v>-18.018</v>
      </c>
      <c r="D18" s="1" t="s">
        <v>186</v>
      </c>
      <c r="E18" s="1"/>
    </row>
    <row r="19" spans="1:5" ht="12.75">
      <c r="A19" s="1"/>
      <c r="B19" s="1"/>
      <c r="C19" s="19"/>
      <c r="D19" s="1"/>
      <c r="E19" s="4"/>
    </row>
    <row r="20" spans="1:5" ht="12.75">
      <c r="A20" s="6" t="s">
        <v>144</v>
      </c>
      <c r="B20" s="1"/>
      <c r="C20" s="19"/>
      <c r="D20" s="1"/>
      <c r="E20" s="1"/>
    </row>
    <row r="21" spans="1:5" ht="12.75">
      <c r="A21" s="1"/>
      <c r="B21" s="1">
        <v>32</v>
      </c>
      <c r="C21" s="21"/>
      <c r="D21" s="1" t="s">
        <v>145</v>
      </c>
      <c r="E21" s="1"/>
    </row>
    <row r="22" spans="1:5" ht="16.5">
      <c r="A22" s="1"/>
      <c r="B22" s="6" t="s">
        <v>185</v>
      </c>
      <c r="C22" s="21">
        <f>-(20*LOG10(B21)+20*LOG10(145)+32.45)</f>
        <v>-105.78035961109762</v>
      </c>
      <c r="D22" s="1" t="s">
        <v>146</v>
      </c>
      <c r="E22" s="1"/>
    </row>
    <row r="23" spans="1:5" ht="12.75">
      <c r="A23" s="1"/>
      <c r="B23" s="1"/>
      <c r="C23" s="19"/>
      <c r="D23" s="1"/>
      <c r="E23" s="1"/>
    </row>
    <row r="24" spans="1:5" ht="16.5">
      <c r="A24" s="6" t="s">
        <v>15</v>
      </c>
      <c r="B24" s="6" t="s">
        <v>187</v>
      </c>
      <c r="C24" s="21">
        <v>-1</v>
      </c>
      <c r="D24" s="1" t="s">
        <v>16</v>
      </c>
      <c r="E24" s="1"/>
    </row>
    <row r="25" spans="1:5" ht="12.75">
      <c r="A25" s="1"/>
      <c r="B25" s="1"/>
      <c r="C25" s="19"/>
      <c r="D25" s="1"/>
      <c r="E25" s="1"/>
    </row>
    <row r="26" spans="1:5" ht="12.75">
      <c r="A26" s="6" t="s">
        <v>17</v>
      </c>
      <c r="B26" s="1"/>
      <c r="C26" s="19"/>
      <c r="D26" s="8"/>
      <c r="E26" s="1"/>
    </row>
    <row r="27" spans="1:5" ht="16.5">
      <c r="A27" s="1" t="s">
        <v>18</v>
      </c>
      <c r="B27" s="10" t="s">
        <v>188</v>
      </c>
      <c r="C27" s="23">
        <v>0</v>
      </c>
      <c r="D27" s="1" t="s">
        <v>123</v>
      </c>
      <c r="E27" s="1"/>
    </row>
    <row r="28" spans="1:5" ht="12.75">
      <c r="A28" s="1"/>
      <c r="B28" s="1"/>
      <c r="C28" s="19"/>
      <c r="D28" s="1"/>
      <c r="E28" s="1"/>
    </row>
    <row r="29" spans="1:5" ht="12.75">
      <c r="A29" s="6" t="s">
        <v>19</v>
      </c>
      <c r="B29" s="1"/>
      <c r="C29" s="19"/>
      <c r="D29" s="1"/>
      <c r="E29" s="1"/>
    </row>
    <row r="30" spans="1:5" ht="12.75">
      <c r="A30" s="1" t="s">
        <v>69</v>
      </c>
      <c r="B30" s="8"/>
      <c r="C30" s="20">
        <f>10*LOG10(5000)</f>
        <v>36.98970004336019</v>
      </c>
      <c r="D30" s="4" t="s">
        <v>70</v>
      </c>
      <c r="E30" s="1"/>
    </row>
    <row r="31" spans="1:4" ht="12.75">
      <c r="A31" s="1" t="s">
        <v>122</v>
      </c>
      <c r="B31" s="8"/>
      <c r="C31" s="20">
        <f>(LOG10(0.16))-107</f>
        <v>-107.79588001734407</v>
      </c>
      <c r="D31" s="8" t="s">
        <v>71</v>
      </c>
    </row>
    <row r="32" spans="1:5" ht="16.5">
      <c r="A32" s="1" t="s">
        <v>20</v>
      </c>
      <c r="B32" s="6" t="s">
        <v>189</v>
      </c>
      <c r="C32" s="21">
        <v>0</v>
      </c>
      <c r="D32" s="1"/>
      <c r="E32" s="1"/>
    </row>
    <row r="33" spans="1:5" ht="12.75">
      <c r="A33" s="1"/>
      <c r="B33" s="1"/>
      <c r="C33" s="19"/>
      <c r="D33" s="1"/>
      <c r="E33" s="1"/>
    </row>
    <row r="34" spans="1:6" ht="16.5">
      <c r="A34" s="6" t="s">
        <v>175</v>
      </c>
      <c r="B34" s="7" t="s">
        <v>190</v>
      </c>
      <c r="C34" s="21">
        <f>C5+C8+C18+C22+C24+C27+C32</f>
        <v>-84.20865956773744</v>
      </c>
      <c r="D34" s="5" t="s">
        <v>191</v>
      </c>
      <c r="E34" s="2"/>
      <c r="F34" s="2"/>
    </row>
    <row r="38" spans="2:5" ht="12.75">
      <c r="B38" s="6"/>
      <c r="D38" s="1"/>
      <c r="E38" s="1"/>
    </row>
    <row r="39" spans="4:5" ht="12.75">
      <c r="D39" s="14"/>
      <c r="E39" s="11"/>
    </row>
    <row r="40" spans="4:5" ht="12.75">
      <c r="D40" s="17"/>
      <c r="E40" s="11"/>
    </row>
    <row r="41" spans="4:5" ht="12.75">
      <c r="D41" s="17"/>
      <c r="E41" s="11"/>
    </row>
    <row r="42" spans="4:5" ht="12.75">
      <c r="D42" s="17"/>
      <c r="E42" s="11"/>
    </row>
    <row r="43" spans="4:5" ht="12.75">
      <c r="D43" s="17"/>
      <c r="E43" s="11"/>
    </row>
    <row r="44" spans="4:5" ht="12.75">
      <c r="D44" s="14"/>
      <c r="E44" s="11"/>
    </row>
    <row r="45" spans="4:5" ht="12.75">
      <c r="D45" s="17"/>
      <c r="E45" s="11"/>
    </row>
    <row r="46" spans="4:5" ht="12.75">
      <c r="D46" s="17"/>
      <c r="E46" s="11"/>
    </row>
    <row r="47" spans="4:5" ht="13.5">
      <c r="D47" s="18"/>
      <c r="E47" s="11"/>
    </row>
    <row r="48" spans="4:5" ht="12.75">
      <c r="D48" s="17"/>
      <c r="E48" s="11"/>
    </row>
    <row r="49" spans="4:5" ht="12.75">
      <c r="D49" s="17"/>
      <c r="E49" s="11"/>
    </row>
    <row r="50" spans="4:5" ht="12.75">
      <c r="D50" s="17"/>
      <c r="E50" s="11"/>
    </row>
    <row r="51" spans="4:5" ht="12.75">
      <c r="D51" s="17"/>
      <c r="E51" s="11"/>
    </row>
    <row r="52" spans="4:5" ht="12.75">
      <c r="D52" s="17"/>
      <c r="E52" s="11"/>
    </row>
    <row r="53" spans="4:5" ht="12.75">
      <c r="D53" s="17"/>
      <c r="E53" s="11"/>
    </row>
    <row r="54" spans="4:5" ht="12.75">
      <c r="D54" s="17"/>
      <c r="E54" s="11"/>
    </row>
    <row r="55" spans="4:5" ht="12.75">
      <c r="D55" s="11"/>
      <c r="E55" s="1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D35" sqref="A3:D35"/>
    </sheetView>
  </sheetViews>
  <sheetFormatPr defaultColWidth="11.00390625" defaultRowHeight="12.75"/>
  <cols>
    <col min="1" max="1" width="31.375" style="25" bestFit="1" customWidth="1"/>
    <col min="2" max="2" width="3.375" style="25" bestFit="1" customWidth="1"/>
    <col min="3" max="3" width="6.375" style="25" bestFit="1" customWidth="1"/>
    <col min="4" max="4" width="45.875" style="25" customWidth="1"/>
    <col min="5" max="16384" width="10.75390625" style="25" customWidth="1"/>
  </cols>
  <sheetData>
    <row r="1" spans="1:4" ht="15.75" customHeight="1">
      <c r="A1" s="59" t="s">
        <v>115</v>
      </c>
      <c r="B1" s="60"/>
      <c r="C1" s="78"/>
      <c r="D1" s="60"/>
    </row>
    <row r="2" spans="1:4" ht="15.75" customHeight="1">
      <c r="A2" s="60"/>
      <c r="B2" s="60"/>
      <c r="C2" s="78"/>
      <c r="D2" s="60"/>
    </row>
    <row r="3" spans="1:4" ht="15.75" customHeight="1">
      <c r="A3" s="81" t="s">
        <v>130</v>
      </c>
      <c r="B3" s="82"/>
      <c r="C3" s="83"/>
      <c r="D3" s="60"/>
    </row>
    <row r="4" spans="1:4" ht="15.75" customHeight="1">
      <c r="A4" s="84" t="s">
        <v>176</v>
      </c>
      <c r="B4" s="82"/>
      <c r="C4" s="85">
        <f>LOG10(0.2/1)-107</f>
        <v>-107.69897000433602</v>
      </c>
      <c r="D4" s="60" t="s">
        <v>40</v>
      </c>
    </row>
    <row r="5" spans="1:4" ht="16.5" customHeight="1">
      <c r="A5" s="84" t="s">
        <v>131</v>
      </c>
      <c r="B5" s="86" t="s">
        <v>155</v>
      </c>
      <c r="C5" s="87">
        <f>10*LOG10(25000)</f>
        <v>43.979400086720375</v>
      </c>
      <c r="D5" s="60" t="s">
        <v>39</v>
      </c>
    </row>
    <row r="6" spans="1:4" ht="15.75" customHeight="1">
      <c r="A6" s="88"/>
      <c r="B6" s="82"/>
      <c r="C6" s="83"/>
      <c r="D6" s="60"/>
    </row>
    <row r="7" spans="1:4" ht="15.75" customHeight="1">
      <c r="A7" s="81" t="s">
        <v>157</v>
      </c>
      <c r="B7" s="82"/>
      <c r="C7" s="83"/>
      <c r="D7" s="60"/>
    </row>
    <row r="8" spans="1:4" ht="15.75" customHeight="1">
      <c r="A8" s="88" t="s">
        <v>128</v>
      </c>
      <c r="B8" s="86" t="s">
        <v>147</v>
      </c>
      <c r="C8" s="87">
        <v>7</v>
      </c>
      <c r="D8" s="60"/>
    </row>
    <row r="9" spans="1:4" ht="15.75" customHeight="1">
      <c r="A9" s="88"/>
      <c r="B9" s="89"/>
      <c r="C9" s="90"/>
      <c r="D9" s="77"/>
    </row>
    <row r="10" spans="1:4" ht="15.75" customHeight="1">
      <c r="A10" s="81" t="s">
        <v>158</v>
      </c>
      <c r="B10" s="82"/>
      <c r="C10" s="83"/>
      <c r="D10" s="60"/>
    </row>
    <row r="11" spans="1:4" ht="15.75" customHeight="1">
      <c r="A11" s="88" t="s">
        <v>170</v>
      </c>
      <c r="B11" s="82"/>
      <c r="C11" s="83">
        <f>-0.2</f>
        <v>-0.2</v>
      </c>
      <c r="D11" s="60" t="s">
        <v>45</v>
      </c>
    </row>
    <row r="12" spans="1:4" ht="15.75" customHeight="1">
      <c r="A12" s="91" t="s">
        <v>138</v>
      </c>
      <c r="B12" s="89"/>
      <c r="C12" s="83">
        <f>-0.2</f>
        <v>-0.2</v>
      </c>
      <c r="D12" s="67" t="s">
        <v>139</v>
      </c>
    </row>
    <row r="13" spans="1:4" ht="15.75" customHeight="1">
      <c r="A13" s="92" t="s">
        <v>173</v>
      </c>
      <c r="B13" s="89"/>
      <c r="C13" s="89">
        <f>-0.1*2</f>
        <v>-0.2</v>
      </c>
      <c r="D13" s="67" t="s">
        <v>174</v>
      </c>
    </row>
    <row r="14" spans="1:4" ht="15.75" customHeight="1">
      <c r="A14" s="91" t="s">
        <v>136</v>
      </c>
      <c r="B14" s="89"/>
      <c r="C14" s="89">
        <f>-0.2*22</f>
        <v>-4.4</v>
      </c>
      <c r="D14" s="67" t="s">
        <v>132</v>
      </c>
    </row>
    <row r="15" spans="1:4" ht="15.75" customHeight="1">
      <c r="A15" s="91" t="s">
        <v>172</v>
      </c>
      <c r="B15" s="89"/>
      <c r="C15" s="89">
        <f>-1*7</f>
        <v>-7</v>
      </c>
      <c r="D15" s="67" t="s">
        <v>133</v>
      </c>
    </row>
    <row r="16" spans="1:4" ht="15.75" customHeight="1">
      <c r="A16" s="91" t="s">
        <v>171</v>
      </c>
      <c r="B16" s="89"/>
      <c r="C16" s="89">
        <f>-1</f>
        <v>-1</v>
      </c>
      <c r="D16" s="67" t="s">
        <v>134</v>
      </c>
    </row>
    <row r="17" spans="1:4" ht="15.75" customHeight="1">
      <c r="A17" s="91" t="s">
        <v>135</v>
      </c>
      <c r="B17" s="89"/>
      <c r="C17" s="83">
        <f>-(1.5/100)*50</f>
        <v>-0.75</v>
      </c>
      <c r="D17" s="60" t="s">
        <v>137</v>
      </c>
    </row>
    <row r="18" spans="1:4" ht="15.75" customHeight="1">
      <c r="A18" s="93" t="s">
        <v>84</v>
      </c>
      <c r="B18" s="89"/>
      <c r="C18" s="89"/>
      <c r="D18" s="67"/>
    </row>
    <row r="19" spans="1:4" ht="15.75" customHeight="1">
      <c r="A19" s="91" t="s">
        <v>140</v>
      </c>
      <c r="B19" s="89"/>
      <c r="C19" s="89">
        <f>-0.2*2</f>
        <v>-0.4</v>
      </c>
      <c r="D19" s="67" t="s">
        <v>81</v>
      </c>
    </row>
    <row r="20" spans="1:4" ht="15.75" customHeight="1">
      <c r="A20" s="91" t="s">
        <v>82</v>
      </c>
      <c r="B20" s="89"/>
      <c r="C20" s="90">
        <f>-0.8/3</f>
        <v>-0.26666666666666666</v>
      </c>
      <c r="D20" s="67" t="s">
        <v>83</v>
      </c>
    </row>
    <row r="21" spans="1:4" ht="15.75" customHeight="1">
      <c r="A21" s="88"/>
      <c r="B21" s="86" t="s">
        <v>148</v>
      </c>
      <c r="C21" s="87">
        <f>SUM(C11:C20)</f>
        <v>-14.416666666666668</v>
      </c>
      <c r="D21" s="60" t="s">
        <v>149</v>
      </c>
    </row>
    <row r="22" spans="1:4" ht="15.75" customHeight="1">
      <c r="A22" s="88"/>
      <c r="B22" s="82"/>
      <c r="C22" s="83"/>
      <c r="D22" s="60"/>
    </row>
    <row r="23" spans="1:4" ht="15.75" customHeight="1">
      <c r="A23" s="81" t="s">
        <v>144</v>
      </c>
      <c r="B23" s="94"/>
      <c r="C23" s="82">
        <v>32</v>
      </c>
      <c r="D23" s="60" t="s">
        <v>169</v>
      </c>
    </row>
    <row r="24" spans="1:4" ht="15.75" customHeight="1">
      <c r="A24" s="88"/>
      <c r="B24" s="86" t="s">
        <v>150</v>
      </c>
      <c r="C24" s="87">
        <f>-(20*LOG10(C23)+20*LOG10(145)+32.45)</f>
        <v>-105.78035961109762</v>
      </c>
      <c r="D24" s="60" t="s">
        <v>146</v>
      </c>
    </row>
    <row r="25" spans="1:4" ht="15.75" customHeight="1">
      <c r="A25" s="88"/>
      <c r="B25" s="82"/>
      <c r="C25" s="83"/>
      <c r="D25" s="60"/>
    </row>
    <row r="26" spans="1:4" ht="15.75" customHeight="1">
      <c r="A26" s="81" t="s">
        <v>15</v>
      </c>
      <c r="B26" s="86" t="s">
        <v>151</v>
      </c>
      <c r="C26" s="87">
        <v>-12</v>
      </c>
      <c r="D26" s="60" t="s">
        <v>164</v>
      </c>
    </row>
    <row r="27" spans="1:4" ht="15.75" customHeight="1">
      <c r="A27" s="88"/>
      <c r="B27" s="82"/>
      <c r="C27" s="83"/>
      <c r="D27" s="60"/>
    </row>
    <row r="28" spans="1:4" ht="15.75" customHeight="1">
      <c r="A28" s="81" t="s">
        <v>85</v>
      </c>
      <c r="B28" s="95" t="s">
        <v>152</v>
      </c>
      <c r="C28" s="96">
        <v>0</v>
      </c>
      <c r="D28" s="60" t="s">
        <v>86</v>
      </c>
    </row>
    <row r="29" spans="1:4" ht="15.75" customHeight="1">
      <c r="A29" s="88"/>
      <c r="B29" s="82"/>
      <c r="C29" s="83"/>
      <c r="D29" s="60"/>
    </row>
    <row r="30" spans="1:4" ht="15.75" customHeight="1">
      <c r="A30" s="81" t="s">
        <v>114</v>
      </c>
      <c r="B30" s="82"/>
      <c r="C30" s="83"/>
      <c r="D30" s="60"/>
    </row>
    <row r="31" spans="1:4" ht="15.75" customHeight="1">
      <c r="A31" s="88" t="s">
        <v>87</v>
      </c>
      <c r="B31" s="97"/>
      <c r="C31" s="85">
        <f>10*LOG10(5000)</f>
        <v>36.98970004336019</v>
      </c>
      <c r="D31" s="60" t="s">
        <v>113</v>
      </c>
    </row>
    <row r="32" spans="1:4" ht="15.75" customHeight="1">
      <c r="A32" s="88" t="s">
        <v>88</v>
      </c>
      <c r="B32" s="97" t="s">
        <v>161</v>
      </c>
      <c r="C32" s="98">
        <f>LOG10(0.16)-107</f>
        <v>-107.79588001734407</v>
      </c>
      <c r="D32" s="72" t="s">
        <v>71</v>
      </c>
    </row>
    <row r="33" spans="1:4" ht="15.75" customHeight="1">
      <c r="A33" s="88" t="s">
        <v>20</v>
      </c>
      <c r="B33" s="86" t="s">
        <v>153</v>
      </c>
      <c r="C33" s="87">
        <v>0</v>
      </c>
      <c r="D33" s="60"/>
    </row>
    <row r="34" spans="1:4" ht="15.75" customHeight="1">
      <c r="A34" s="88"/>
      <c r="B34" s="82"/>
      <c r="C34" s="83"/>
      <c r="D34" s="60"/>
    </row>
    <row r="35" spans="1:4" ht="15.75" customHeight="1">
      <c r="A35" s="81" t="s">
        <v>175</v>
      </c>
      <c r="B35" s="86" t="s">
        <v>154</v>
      </c>
      <c r="C35" s="99">
        <f>C5+C8+C21+C24+C26+C28+C33</f>
        <v>-81.21762619104392</v>
      </c>
      <c r="D35" s="60" t="s">
        <v>162</v>
      </c>
    </row>
    <row r="36" spans="2:3" ht="12.75">
      <c r="B36" s="58"/>
      <c r="C36" s="58"/>
    </row>
  </sheetData>
  <printOptions/>
  <pageMargins left="0" right="0" top="0" bottom="0" header="0" footer="0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A38" sqref="A38"/>
    </sheetView>
  </sheetViews>
  <sheetFormatPr defaultColWidth="11.00390625" defaultRowHeight="12.75"/>
  <cols>
    <col min="1" max="1" width="27.125" style="25" customWidth="1"/>
    <col min="2" max="2" width="3.75390625" style="25" bestFit="1" customWidth="1"/>
    <col min="3" max="3" width="6.375" style="25" bestFit="1" customWidth="1"/>
    <col min="4" max="4" width="40.125" style="25" bestFit="1" customWidth="1"/>
    <col min="5" max="16384" width="10.75390625" style="25" customWidth="1"/>
  </cols>
  <sheetData>
    <row r="1" spans="1:4" ht="15.75">
      <c r="A1" s="59" t="s">
        <v>43</v>
      </c>
      <c r="B1" s="60"/>
      <c r="C1" s="78"/>
      <c r="D1" s="60"/>
    </row>
    <row r="2" spans="1:4" ht="15">
      <c r="A2" s="60"/>
      <c r="B2" s="60"/>
      <c r="C2" s="78"/>
      <c r="D2" s="60"/>
    </row>
    <row r="3" spans="1:4" ht="15.75">
      <c r="A3" s="59" t="s">
        <v>130</v>
      </c>
      <c r="B3" s="65"/>
      <c r="C3" s="66"/>
      <c r="D3" s="60"/>
    </row>
    <row r="4" spans="1:4" ht="15.75">
      <c r="A4" s="72" t="s">
        <v>176</v>
      </c>
      <c r="B4" s="75"/>
      <c r="C4" s="80">
        <f>LOG10(0.2/1)-107</f>
        <v>-107.69897000433602</v>
      </c>
      <c r="D4" s="60" t="s">
        <v>40</v>
      </c>
    </row>
    <row r="5" spans="1:4" ht="30">
      <c r="A5" s="72" t="s">
        <v>131</v>
      </c>
      <c r="B5" s="65" t="s">
        <v>156</v>
      </c>
      <c r="C5" s="66">
        <f>10*LOG10(25000)</f>
        <v>43.979400086720375</v>
      </c>
      <c r="D5" s="60" t="s">
        <v>39</v>
      </c>
    </row>
    <row r="6" spans="1:4" ht="18">
      <c r="A6" s="60"/>
      <c r="B6" s="61" t="s">
        <v>154</v>
      </c>
      <c r="C6" s="79">
        <f>C8+C22+C26+C28+C31+C34+C36</f>
        <v>-73.2073262344041</v>
      </c>
      <c r="D6" s="60"/>
    </row>
    <row r="7" spans="1:4" ht="15.75">
      <c r="A7" s="59" t="s">
        <v>165</v>
      </c>
      <c r="B7" s="65"/>
      <c r="C7" s="66"/>
      <c r="D7" s="60"/>
    </row>
    <row r="8" spans="1:4" ht="18">
      <c r="A8" s="60" t="s">
        <v>128</v>
      </c>
      <c r="B8" s="61" t="s">
        <v>147</v>
      </c>
      <c r="C8" s="62">
        <v>7</v>
      </c>
      <c r="D8" s="60"/>
    </row>
    <row r="9" spans="1:4" ht="15">
      <c r="A9" s="60"/>
      <c r="B9" s="63"/>
      <c r="C9" s="64"/>
      <c r="D9" s="77"/>
    </row>
    <row r="10" spans="1:4" ht="15.75">
      <c r="A10" s="59" t="s">
        <v>166</v>
      </c>
      <c r="B10" s="65"/>
      <c r="C10" s="66"/>
      <c r="D10" s="60"/>
    </row>
    <row r="11" spans="1:4" ht="15">
      <c r="A11" s="60" t="s">
        <v>170</v>
      </c>
      <c r="B11" s="65"/>
      <c r="C11" s="66">
        <f>-0.2</f>
        <v>-0.2</v>
      </c>
      <c r="D11" s="60" t="s">
        <v>45</v>
      </c>
    </row>
    <row r="12" spans="1:4" ht="15">
      <c r="A12" s="67" t="s">
        <v>138</v>
      </c>
      <c r="B12" s="68"/>
      <c r="C12" s="66">
        <f>-0.2</f>
        <v>-0.2</v>
      </c>
      <c r="D12" s="67" t="s">
        <v>139</v>
      </c>
    </row>
    <row r="13" spans="1:4" ht="15">
      <c r="A13" s="69" t="s">
        <v>173</v>
      </c>
      <c r="B13" s="68"/>
      <c r="C13" s="68">
        <f>-0.1*2</f>
        <v>-0.2</v>
      </c>
      <c r="D13" s="67" t="s">
        <v>174</v>
      </c>
    </row>
    <row r="14" spans="1:4" ht="15">
      <c r="A14" s="67" t="s">
        <v>136</v>
      </c>
      <c r="B14" s="68"/>
      <c r="C14" s="68">
        <f>-0.2*22</f>
        <v>-4.4</v>
      </c>
      <c r="D14" s="67" t="s">
        <v>132</v>
      </c>
    </row>
    <row r="15" spans="1:4" ht="15">
      <c r="A15" s="67" t="s">
        <v>172</v>
      </c>
      <c r="B15" s="68"/>
      <c r="C15" s="68">
        <f>-1*7</f>
        <v>-7</v>
      </c>
      <c r="D15" s="67" t="s">
        <v>133</v>
      </c>
    </row>
    <row r="16" spans="1:4" ht="15">
      <c r="A16" s="67" t="s">
        <v>171</v>
      </c>
      <c r="B16" s="68"/>
      <c r="C16" s="68">
        <f>-1</f>
        <v>-1</v>
      </c>
      <c r="D16" s="67" t="s">
        <v>134</v>
      </c>
    </row>
    <row r="17" spans="1:4" ht="15">
      <c r="A17" s="67" t="s">
        <v>135</v>
      </c>
      <c r="B17" s="68"/>
      <c r="C17" s="66">
        <f>-(1.5/100)*50</f>
        <v>-0.75</v>
      </c>
      <c r="D17" s="60" t="s">
        <v>137</v>
      </c>
    </row>
    <row r="18" spans="1:4" ht="15.75">
      <c r="A18" s="70" t="s">
        <v>84</v>
      </c>
      <c r="B18" s="68"/>
      <c r="C18" s="68"/>
      <c r="D18" s="67"/>
    </row>
    <row r="19" spans="1:4" ht="15">
      <c r="A19" s="67" t="s">
        <v>140</v>
      </c>
      <c r="B19" s="68"/>
      <c r="C19" s="68">
        <f>-0.2*2</f>
        <v>-0.4</v>
      </c>
      <c r="D19" s="67" t="s">
        <v>81</v>
      </c>
    </row>
    <row r="20" spans="1:4" ht="15">
      <c r="A20" s="67" t="s">
        <v>82</v>
      </c>
      <c r="B20" s="68"/>
      <c r="C20" s="71">
        <f>-0.8/3</f>
        <v>-0.26666666666666666</v>
      </c>
      <c r="D20" s="67" t="s">
        <v>83</v>
      </c>
    </row>
    <row r="21" spans="1:4" ht="15.75">
      <c r="A21" s="60"/>
      <c r="B21" s="61"/>
      <c r="C21" s="62"/>
      <c r="D21" s="60"/>
    </row>
    <row r="22" spans="1:4" ht="18">
      <c r="A22" s="60"/>
      <c r="B22" s="61" t="s">
        <v>148</v>
      </c>
      <c r="C22" s="62">
        <f>SUM(C11:C20)</f>
        <v>-14.416666666666668</v>
      </c>
      <c r="D22" s="60" t="s">
        <v>149</v>
      </c>
    </row>
    <row r="23" spans="1:4" ht="15">
      <c r="A23" s="60"/>
      <c r="B23" s="65"/>
      <c r="C23" s="66"/>
      <c r="D23" s="60"/>
    </row>
    <row r="24" spans="1:4" ht="15.75">
      <c r="A24" s="59" t="s">
        <v>144</v>
      </c>
      <c r="B24" s="65"/>
      <c r="C24" s="66"/>
      <c r="D24" s="60"/>
    </row>
    <row r="25" spans="1:4" ht="15">
      <c r="A25" s="60"/>
      <c r="C25" s="65">
        <v>32</v>
      </c>
      <c r="D25" s="60" t="s">
        <v>145</v>
      </c>
    </row>
    <row r="26" spans="1:4" ht="18">
      <c r="A26" s="60"/>
      <c r="B26" s="61" t="s">
        <v>150</v>
      </c>
      <c r="C26" s="62">
        <f>-(20*LOG10(C25)+20*LOG10(145)+32.45)</f>
        <v>-105.78035961109762</v>
      </c>
      <c r="D26" s="60" t="s">
        <v>146</v>
      </c>
    </row>
    <row r="27" spans="1:4" ht="15">
      <c r="A27" s="60"/>
      <c r="B27" s="65"/>
      <c r="C27" s="66"/>
      <c r="D27" s="60"/>
    </row>
    <row r="28" spans="1:4" ht="18">
      <c r="A28" s="59" t="s">
        <v>15</v>
      </c>
      <c r="B28" s="61" t="s">
        <v>151</v>
      </c>
      <c r="C28" s="62">
        <v>3</v>
      </c>
      <c r="D28" s="60" t="s">
        <v>163</v>
      </c>
    </row>
    <row r="29" spans="1:4" ht="15">
      <c r="A29" s="60"/>
      <c r="B29" s="65"/>
      <c r="C29" s="66"/>
      <c r="D29" s="60"/>
    </row>
    <row r="30" spans="1:4" ht="15.75">
      <c r="A30" s="59" t="s">
        <v>167</v>
      </c>
      <c r="B30" s="65"/>
      <c r="C30" s="66"/>
      <c r="D30" s="72"/>
    </row>
    <row r="31" spans="1:4" ht="18">
      <c r="A31" s="60" t="s">
        <v>129</v>
      </c>
      <c r="B31" s="73" t="s">
        <v>152</v>
      </c>
      <c r="C31" s="74">
        <v>0</v>
      </c>
      <c r="D31" s="60" t="s">
        <v>86</v>
      </c>
    </row>
    <row r="32" spans="1:4" ht="15">
      <c r="A32" s="60"/>
      <c r="B32" s="65"/>
      <c r="C32" s="66"/>
      <c r="D32" s="60"/>
    </row>
    <row r="33" spans="1:4" ht="15.75">
      <c r="A33" s="59" t="s">
        <v>168</v>
      </c>
      <c r="B33" s="65"/>
      <c r="C33" s="66"/>
      <c r="D33" s="60"/>
    </row>
    <row r="34" spans="1:4" ht="15.75">
      <c r="A34" s="60" t="s">
        <v>87</v>
      </c>
      <c r="B34" s="75"/>
      <c r="C34" s="74">
        <f>10*LOG10(5000)</f>
        <v>36.98970004336019</v>
      </c>
      <c r="D34" s="60" t="s">
        <v>70</v>
      </c>
    </row>
    <row r="35" spans="1:4" ht="15">
      <c r="A35" s="60" t="s">
        <v>88</v>
      </c>
      <c r="B35" s="75" t="s">
        <v>161</v>
      </c>
      <c r="C35" s="76">
        <f>LOG10(0.16)-107</f>
        <v>-107.79588001734407</v>
      </c>
      <c r="D35" s="72" t="s">
        <v>71</v>
      </c>
    </row>
    <row r="36" spans="1:4" ht="15.75">
      <c r="A36" s="60" t="s">
        <v>20</v>
      </c>
      <c r="B36" s="65" t="s">
        <v>159</v>
      </c>
      <c r="C36" s="62">
        <v>0</v>
      </c>
      <c r="D36" s="60"/>
    </row>
    <row r="37" spans="1:4" ht="15">
      <c r="A37" s="60"/>
      <c r="B37" s="65"/>
      <c r="C37" s="66"/>
      <c r="D37" s="60"/>
    </row>
    <row r="38" spans="1:4" ht="15">
      <c r="A38" s="60" t="s">
        <v>175</v>
      </c>
      <c r="B38" s="65" t="s">
        <v>160</v>
      </c>
      <c r="C38" s="66">
        <f>C5+C8+C22+C26+C28+C31+C36</f>
        <v>-66.21762619104392</v>
      </c>
      <c r="D38" s="60" t="s">
        <v>162</v>
      </c>
    </row>
    <row r="39" spans="2:3" ht="12.75">
      <c r="B39" s="58"/>
      <c r="C39" s="5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I20" sqref="I20"/>
    </sheetView>
  </sheetViews>
  <sheetFormatPr defaultColWidth="11.00390625" defaultRowHeight="12.75"/>
  <cols>
    <col min="1" max="1" width="10.375" style="32" customWidth="1"/>
    <col min="2" max="2" width="5.875" style="32" bestFit="1" customWidth="1"/>
    <col min="3" max="3" width="7.375" style="32" customWidth="1"/>
    <col min="4" max="4" width="7.75390625" style="32" customWidth="1"/>
    <col min="5" max="5" width="10.75390625" style="32" customWidth="1"/>
    <col min="6" max="6" width="7.75390625" style="32" bestFit="1" customWidth="1"/>
    <col min="7" max="7" width="8.375" style="32" bestFit="1" customWidth="1"/>
    <col min="8" max="8" width="40.125" style="32" bestFit="1" customWidth="1"/>
    <col min="9" max="16384" width="10.75390625" style="32" customWidth="1"/>
  </cols>
  <sheetData>
    <row r="1" spans="1:8" ht="25.5">
      <c r="A1" s="28" t="s">
        <v>176</v>
      </c>
      <c r="D1" s="29"/>
      <c r="E1" s="29"/>
      <c r="F1" s="30">
        <f>(20*LOG10(0.2))-107</f>
        <v>-120.97940008672037</v>
      </c>
      <c r="G1" s="30"/>
      <c r="H1" s="31" t="s">
        <v>90</v>
      </c>
    </row>
    <row r="2" spans="1:8" ht="12.75">
      <c r="A2" s="29" t="s">
        <v>44</v>
      </c>
      <c r="D2" s="29" t="s">
        <v>29</v>
      </c>
      <c r="E2" s="29"/>
      <c r="F2" s="33">
        <f>10*LOG10(25000)</f>
        <v>43.979400086720375</v>
      </c>
      <c r="G2" s="33"/>
      <c r="H2" s="29" t="s">
        <v>39</v>
      </c>
    </row>
    <row r="4" ht="12.75">
      <c r="H4" s="32" t="s">
        <v>55</v>
      </c>
    </row>
    <row r="5" ht="12.75">
      <c r="H5" s="32" t="s">
        <v>28</v>
      </c>
    </row>
    <row r="6" ht="12.75">
      <c r="H6" s="32" t="s">
        <v>54</v>
      </c>
    </row>
    <row r="7" ht="12.75">
      <c r="H7" s="32" t="s">
        <v>53</v>
      </c>
    </row>
    <row r="12" spans="2:9" s="40" customFormat="1" ht="79.5">
      <c r="B12" s="40" t="s">
        <v>30</v>
      </c>
      <c r="C12" s="40" t="s">
        <v>32</v>
      </c>
      <c r="D12" s="40" t="s">
        <v>31</v>
      </c>
      <c r="E12" s="40" t="s">
        <v>24</v>
      </c>
      <c r="F12" s="40" t="s">
        <v>25</v>
      </c>
      <c r="G12" s="40" t="s">
        <v>26</v>
      </c>
      <c r="H12" s="40" t="s">
        <v>27</v>
      </c>
      <c r="I12" s="40" t="s">
        <v>46</v>
      </c>
    </row>
    <row r="13" spans="2:9" ht="12.75">
      <c r="B13" s="35">
        <v>1</v>
      </c>
      <c r="C13" s="35">
        <v>145.25</v>
      </c>
      <c r="D13" s="35">
        <v>-21.784</v>
      </c>
      <c r="E13" s="35">
        <v>0.181</v>
      </c>
      <c r="F13" s="35">
        <v>-10.908</v>
      </c>
      <c r="G13" s="42">
        <f aca="true" t="shared" si="0" ref="G13:G18">10^(F13/(-10))</f>
        <v>12.325370982033453</v>
      </c>
      <c r="H13" s="35"/>
      <c r="I13" s="32">
        <f>C13/E13</f>
        <v>802.4861878453039</v>
      </c>
    </row>
    <row r="14" spans="2:9" ht="12.75">
      <c r="B14" s="35">
        <v>2</v>
      </c>
      <c r="C14" s="35">
        <v>145.25</v>
      </c>
      <c r="D14" s="35">
        <v>-22.718</v>
      </c>
      <c r="E14" s="35">
        <v>0.175</v>
      </c>
      <c r="F14" s="35">
        <v>-11.405</v>
      </c>
      <c r="G14" s="42">
        <f t="shared" si="0"/>
        <v>13.81974405901295</v>
      </c>
      <c r="H14" s="35"/>
      <c r="I14" s="32">
        <f aca="true" t="shared" si="1" ref="I14:I19">C14/E14</f>
        <v>830</v>
      </c>
    </row>
    <row r="15" spans="2:9" ht="12.75">
      <c r="B15" s="34">
        <v>3</v>
      </c>
      <c r="C15" s="34">
        <v>145.25</v>
      </c>
      <c r="D15" s="34">
        <v>-23.421</v>
      </c>
      <c r="E15" s="34">
        <v>0.175</v>
      </c>
      <c r="F15" s="34">
        <v>-11.777</v>
      </c>
      <c r="G15" s="42">
        <f t="shared" si="0"/>
        <v>15.055666982669806</v>
      </c>
      <c r="H15" s="34"/>
      <c r="I15" s="32">
        <f t="shared" si="1"/>
        <v>830</v>
      </c>
    </row>
    <row r="16" spans="2:9" ht="12.75">
      <c r="B16" s="34">
        <v>4</v>
      </c>
      <c r="C16" s="34">
        <v>144.65</v>
      </c>
      <c r="D16" s="34">
        <v>-15.027</v>
      </c>
      <c r="E16" s="34">
        <v>0.323</v>
      </c>
      <c r="F16" s="34">
        <v>-7.438</v>
      </c>
      <c r="G16" s="42">
        <f t="shared" si="0"/>
        <v>5.543703571804948</v>
      </c>
      <c r="H16" s="34"/>
      <c r="I16" s="32">
        <f t="shared" si="1"/>
        <v>447.8328173374613</v>
      </c>
    </row>
    <row r="17" spans="2:9" ht="12.75">
      <c r="B17" s="36">
        <v>5</v>
      </c>
      <c r="C17" s="36">
        <v>144.65</v>
      </c>
      <c r="D17" s="36">
        <v>-22.792</v>
      </c>
      <c r="E17" s="36">
        <v>0.148</v>
      </c>
      <c r="F17" s="36">
        <v>-11.529</v>
      </c>
      <c r="G17" s="42">
        <f t="shared" si="0"/>
        <v>14.220013215188816</v>
      </c>
      <c r="H17" s="36"/>
      <c r="I17" s="32">
        <f t="shared" si="1"/>
        <v>977.3648648648649</v>
      </c>
    </row>
    <row r="18" spans="2:9" ht="12.75">
      <c r="B18" s="36">
        <v>6</v>
      </c>
      <c r="C18" s="36">
        <v>144.65</v>
      </c>
      <c r="D18" s="36">
        <v>-22.411</v>
      </c>
      <c r="E18" s="36">
        <v>0.161</v>
      </c>
      <c r="F18" s="36">
        <v>-11.157</v>
      </c>
      <c r="G18" s="42">
        <f t="shared" si="0"/>
        <v>13.052689288086466</v>
      </c>
      <c r="H18" s="36"/>
      <c r="I18" s="32">
        <f t="shared" si="1"/>
        <v>898.4472049689441</v>
      </c>
    </row>
    <row r="19" spans="4:9" ht="12.75">
      <c r="D19" s="32">
        <f>SUM(D13:D18)</f>
        <v>-128.15300000000002</v>
      </c>
      <c r="I19" s="32">
        <f>AVERAGE(I13:I18)</f>
        <v>797.6885125027624</v>
      </c>
    </row>
    <row r="21" spans="1:10" s="40" customFormat="1" ht="39">
      <c r="A21" s="40" t="s">
        <v>59</v>
      </c>
      <c r="B21" s="40" t="s">
        <v>30</v>
      </c>
      <c r="C21" s="40" t="s">
        <v>56</v>
      </c>
      <c r="D21" s="40" t="s">
        <v>32</v>
      </c>
      <c r="E21" s="40" t="s">
        <v>60</v>
      </c>
      <c r="F21" s="40" t="s">
        <v>31</v>
      </c>
      <c r="G21" s="40" t="s">
        <v>24</v>
      </c>
      <c r="H21" s="40" t="s">
        <v>25</v>
      </c>
      <c r="J21" s="40" t="s">
        <v>31</v>
      </c>
    </row>
    <row r="22" spans="1:8" ht="12.75">
      <c r="A22" s="34" t="s">
        <v>35</v>
      </c>
      <c r="B22" s="37">
        <v>1</v>
      </c>
      <c r="C22" s="41">
        <v>144.65</v>
      </c>
      <c r="D22" s="42">
        <v>145.25</v>
      </c>
      <c r="E22" s="44">
        <f aca="true" t="shared" si="2" ref="E22:E27">ABS(D22-C22)</f>
        <v>0.5999999999999943</v>
      </c>
      <c r="F22" s="34">
        <v>-21.784</v>
      </c>
      <c r="G22" s="35"/>
      <c r="H22" s="35"/>
    </row>
    <row r="23" spans="1:8" ht="12.75">
      <c r="A23" s="34" t="s">
        <v>36</v>
      </c>
      <c r="B23" s="38">
        <v>6</v>
      </c>
      <c r="C23" s="41">
        <v>144.65</v>
      </c>
      <c r="D23" s="43">
        <v>144.39</v>
      </c>
      <c r="E23" s="41">
        <f t="shared" si="2"/>
        <v>0.2600000000000193</v>
      </c>
      <c r="F23" s="34">
        <v>-22.411</v>
      </c>
      <c r="G23" s="35"/>
      <c r="H23" s="35"/>
    </row>
    <row r="24" spans="1:8" ht="12.75">
      <c r="A24" s="38" t="s">
        <v>57</v>
      </c>
      <c r="B24" s="39">
        <v>3</v>
      </c>
      <c r="C24" s="43">
        <v>144.39</v>
      </c>
      <c r="D24" s="41">
        <v>144.65</v>
      </c>
      <c r="E24" s="41">
        <f t="shared" si="2"/>
        <v>0.2600000000000193</v>
      </c>
      <c r="F24" s="38">
        <v>-23.421</v>
      </c>
      <c r="G24" s="34"/>
      <c r="H24" s="34"/>
    </row>
    <row r="25" spans="1:8" ht="12.75">
      <c r="A25" s="38" t="s">
        <v>58</v>
      </c>
      <c r="B25" s="35">
        <v>4</v>
      </c>
      <c r="C25" s="43">
        <v>144.39</v>
      </c>
      <c r="D25" s="42">
        <v>145.25</v>
      </c>
      <c r="E25" s="44">
        <f t="shared" si="2"/>
        <v>0.8600000000000136</v>
      </c>
      <c r="F25" s="38">
        <v>-15.027</v>
      </c>
      <c r="G25" s="34"/>
      <c r="H25" s="34"/>
    </row>
    <row r="26" spans="1:8" ht="12.75">
      <c r="A26" s="35" t="s">
        <v>33</v>
      </c>
      <c r="B26" s="39">
        <v>2</v>
      </c>
      <c r="C26" s="42">
        <v>145.25</v>
      </c>
      <c r="D26" s="41">
        <v>144.65</v>
      </c>
      <c r="E26" s="44">
        <f t="shared" si="2"/>
        <v>0.5999999999999943</v>
      </c>
      <c r="F26" s="35">
        <v>-22.718</v>
      </c>
      <c r="G26" s="36"/>
      <c r="H26" s="36"/>
    </row>
    <row r="27" spans="1:8" ht="12.75">
      <c r="A27" s="35" t="s">
        <v>34</v>
      </c>
      <c r="B27" s="38">
        <v>5</v>
      </c>
      <c r="C27" s="42">
        <v>145.25</v>
      </c>
      <c r="D27" s="43">
        <v>144.39</v>
      </c>
      <c r="E27" s="44">
        <f t="shared" si="2"/>
        <v>0.8600000000000136</v>
      </c>
      <c r="F27" s="35">
        <v>-22.792</v>
      </c>
      <c r="G27" s="36"/>
      <c r="H27" s="3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9"/>
  <sheetViews>
    <sheetView workbookViewId="0" topLeftCell="A21">
      <selection activeCell="I64" sqref="I64"/>
    </sheetView>
  </sheetViews>
  <sheetFormatPr defaultColWidth="11.00390625" defaultRowHeight="12.75"/>
  <cols>
    <col min="1" max="1" width="7.25390625" style="0" customWidth="1"/>
    <col min="2" max="3" width="10.00390625" style="0" customWidth="1"/>
    <col min="4" max="4" width="9.375" style="0" customWidth="1"/>
    <col min="5" max="7" width="9.25390625" style="0" customWidth="1"/>
  </cols>
  <sheetData>
    <row r="1" ht="12.75">
      <c r="A1" s="32" t="s">
        <v>54</v>
      </c>
    </row>
    <row r="3" ht="12.75">
      <c r="D3" t="s">
        <v>101</v>
      </c>
    </row>
    <row r="5" spans="1:7" s="45" customFormat="1" ht="38.25">
      <c r="A5" s="45" t="s">
        <v>98</v>
      </c>
      <c r="B5" s="45" t="s">
        <v>97</v>
      </c>
      <c r="C5" s="46" t="s">
        <v>94</v>
      </c>
      <c r="D5" s="46" t="s">
        <v>95</v>
      </c>
      <c r="E5" s="45" t="s">
        <v>99</v>
      </c>
      <c r="F5" s="46" t="s">
        <v>96</v>
      </c>
      <c r="G5" s="45" t="s">
        <v>104</v>
      </c>
    </row>
    <row r="6" spans="1:7" ht="12.75">
      <c r="A6">
        <v>-6</v>
      </c>
      <c r="B6">
        <f>12/1000</f>
        <v>0.012</v>
      </c>
      <c r="C6">
        <v>100</v>
      </c>
      <c r="D6">
        <v>0</v>
      </c>
      <c r="E6" s="48">
        <v>9</v>
      </c>
      <c r="F6">
        <f>E6/1000</f>
        <v>0.009</v>
      </c>
      <c r="G6">
        <f>(D30+D57)/2</f>
        <v>0.013698903883946394</v>
      </c>
    </row>
    <row r="7" spans="1:2" ht="12.75">
      <c r="A7">
        <v>-60</v>
      </c>
      <c r="B7">
        <f>28/1000</f>
        <v>0.028</v>
      </c>
    </row>
    <row r="10" spans="1:7" s="46" customFormat="1" ht="38.25">
      <c r="A10" s="46" t="s">
        <v>106</v>
      </c>
      <c r="B10" s="46" t="s">
        <v>105</v>
      </c>
      <c r="D10" s="46" t="s">
        <v>93</v>
      </c>
      <c r="E10" s="46" t="s">
        <v>100</v>
      </c>
      <c r="F10" s="46" t="s">
        <v>102</v>
      </c>
      <c r="G10" s="46" t="s">
        <v>103</v>
      </c>
    </row>
    <row r="11" spans="1:7" ht="12.75">
      <c r="A11">
        <f aca="true" t="shared" si="0" ref="A11:A58">A12-2</f>
        <v>2</v>
      </c>
      <c r="D11" s="52"/>
      <c r="E11" s="52">
        <f aca="true" t="shared" si="1" ref="E11:E29">-1*SQRT(-LOG((A11/$C$6),EXP(1))*2*($F$6^2))+$D$6</f>
        <v>-0.025174346602828832</v>
      </c>
      <c r="F11" s="52">
        <f aca="true" t="shared" si="2" ref="F11:F29">-1*SQRT(-LOG((A11/$C$6),EXP(1))*2*($D$57^2))+$D$6</f>
        <v>-0.047708188620856865</v>
      </c>
      <c r="G11" s="52">
        <f aca="true" t="shared" si="3" ref="G11:G29">-1*SQRT(-LOG((A11/$C$6),EXP(1))*2*($D$30^2))+$D$6</f>
        <v>-0.02892757903543305</v>
      </c>
    </row>
    <row r="12" spans="1:7" ht="12.75">
      <c r="A12">
        <f t="shared" si="0"/>
        <v>4</v>
      </c>
      <c r="D12" s="52"/>
      <c r="E12" s="52">
        <f t="shared" si="1"/>
        <v>-0.02283545234123135</v>
      </c>
      <c r="F12" s="52">
        <f t="shared" si="2"/>
        <v>-0.04327572368514355</v>
      </c>
      <c r="G12" s="52">
        <f t="shared" si="3"/>
        <v>-0.02623998004129355</v>
      </c>
    </row>
    <row r="13" spans="1:7" ht="12.75">
      <c r="A13">
        <f t="shared" si="0"/>
        <v>6</v>
      </c>
      <c r="D13" s="52"/>
      <c r="E13" s="52">
        <f t="shared" si="1"/>
        <v>-0.021348829853533563</v>
      </c>
      <c r="F13" s="52">
        <f t="shared" si="2"/>
        <v>-0.04045840861555903</v>
      </c>
      <c r="G13" s="52">
        <f t="shared" si="3"/>
        <v>-0.024531717650725784</v>
      </c>
    </row>
    <row r="14" spans="1:7" ht="12.75">
      <c r="A14">
        <f t="shared" si="0"/>
        <v>8</v>
      </c>
      <c r="D14" s="52"/>
      <c r="E14" s="52">
        <f t="shared" si="1"/>
        <v>-0.020227902520477434</v>
      </c>
      <c r="F14" s="52">
        <f t="shared" si="2"/>
        <v>-0.038334126564492546</v>
      </c>
      <c r="G14" s="52">
        <f t="shared" si="3"/>
        <v>-0.023243671747031323</v>
      </c>
    </row>
    <row r="15" spans="1:7" ht="12.75">
      <c r="A15">
        <f t="shared" si="0"/>
        <v>10</v>
      </c>
      <c r="D15" s="52"/>
      <c r="E15" s="52">
        <f t="shared" si="1"/>
        <v>-0.01931369423660412</v>
      </c>
      <c r="F15" s="52">
        <f t="shared" si="2"/>
        <v>-0.03660160011866707</v>
      </c>
      <c r="G15" s="52">
        <f t="shared" si="3"/>
        <v>-0.02219316454603723</v>
      </c>
    </row>
    <row r="16" spans="1:7" ht="12.75">
      <c r="A16">
        <f t="shared" si="0"/>
        <v>12</v>
      </c>
      <c r="D16" s="52"/>
      <c r="E16" s="52">
        <f t="shared" si="1"/>
        <v>-0.018533286078416172</v>
      </c>
      <c r="F16" s="52">
        <f t="shared" si="2"/>
        <v>-0.035122639802457604</v>
      </c>
      <c r="G16" s="52">
        <f t="shared" si="3"/>
        <v>-0.02129640567352127</v>
      </c>
    </row>
    <row r="17" spans="1:7" ht="12.75">
      <c r="A17">
        <f t="shared" si="0"/>
        <v>14</v>
      </c>
      <c r="D17" s="52"/>
      <c r="E17" s="52">
        <f t="shared" si="1"/>
        <v>-0.017846856382354816</v>
      </c>
      <c r="F17" s="52">
        <f t="shared" si="2"/>
        <v>-0.03382177913142145</v>
      </c>
      <c r="G17" s="52">
        <f t="shared" si="3"/>
        <v>-0.020507636471350527</v>
      </c>
    </row>
    <row r="18" spans="1:7" ht="12.75">
      <c r="A18">
        <f t="shared" si="0"/>
        <v>16</v>
      </c>
      <c r="D18" s="52"/>
      <c r="E18" s="52">
        <f t="shared" si="1"/>
        <v>-0.017230153717457838</v>
      </c>
      <c r="F18" s="52">
        <f t="shared" si="2"/>
        <v>-0.03265305894479369</v>
      </c>
      <c r="G18" s="52">
        <f t="shared" si="3"/>
        <v>-0.019798989873223333</v>
      </c>
    </row>
    <row r="19" spans="1:7" ht="12.75">
      <c r="A19">
        <f t="shared" si="0"/>
        <v>18</v>
      </c>
      <c r="D19" s="52"/>
      <c r="E19" s="52">
        <f t="shared" si="1"/>
        <v>-0.016667253683522433</v>
      </c>
      <c r="F19" s="52">
        <f t="shared" si="2"/>
        <v>-0.03158630073186516</v>
      </c>
      <c r="G19" s="52">
        <f t="shared" si="3"/>
        <v>-0.01915216731700713</v>
      </c>
    </row>
    <row r="20" spans="1:7" ht="12.75">
      <c r="A20">
        <f t="shared" si="0"/>
        <v>20</v>
      </c>
      <c r="D20" s="52"/>
      <c r="E20" s="52">
        <f t="shared" si="1"/>
        <v>-0.016147103201946914</v>
      </c>
      <c r="F20" s="52">
        <f t="shared" si="2"/>
        <v>-0.030600557678520292</v>
      </c>
      <c r="G20" s="52">
        <f t="shared" si="3"/>
        <v>-0.018554467825398335</v>
      </c>
    </row>
    <row r="21" spans="1:7" ht="12.75">
      <c r="A21">
        <f t="shared" si="0"/>
        <v>22</v>
      </c>
      <c r="D21" s="52"/>
      <c r="E21" s="52">
        <f t="shared" si="1"/>
        <v>-0.015661695077035038</v>
      </c>
      <c r="F21" s="52">
        <f t="shared" si="2"/>
        <v>-0.029680655257744465</v>
      </c>
      <c r="G21" s="52">
        <f t="shared" si="3"/>
        <v>-0.01799669041336208</v>
      </c>
    </row>
    <row r="22" spans="1:7" ht="12.75">
      <c r="A22">
        <f t="shared" si="0"/>
        <v>24</v>
      </c>
      <c r="D22" s="52"/>
      <c r="E22" s="52">
        <f t="shared" si="1"/>
        <v>-0.015205027116506686</v>
      </c>
      <c r="F22" s="52">
        <f t="shared" si="2"/>
        <v>-0.028815218647145775</v>
      </c>
      <c r="G22" s="52">
        <f t="shared" si="3"/>
        <v>-0.0174719380243706</v>
      </c>
    </row>
    <row r="23" spans="1:7" ht="12.75">
      <c r="A23">
        <f t="shared" si="0"/>
        <v>26</v>
      </c>
      <c r="D23" s="52"/>
      <c r="E23" s="52">
        <f t="shared" si="1"/>
        <v>-0.014772472067009998</v>
      </c>
      <c r="F23" s="52">
        <f t="shared" si="2"/>
        <v>-0.027995478686626878</v>
      </c>
      <c r="G23" s="52">
        <f t="shared" si="3"/>
        <v>-0.016974893529873768</v>
      </c>
    </row>
    <row r="24" spans="1:7" ht="12.75">
      <c r="A24">
        <f t="shared" si="0"/>
        <v>28</v>
      </c>
      <c r="D24" s="52"/>
      <c r="E24" s="52">
        <f t="shared" si="1"/>
        <v>-0.014360377414319156</v>
      </c>
      <c r="F24" s="52">
        <f t="shared" si="2"/>
        <v>-0.027214513455218966</v>
      </c>
      <c r="G24" s="52">
        <f t="shared" si="3"/>
        <v>-0.016501359863881654</v>
      </c>
    </row>
    <row r="25" spans="1:7" ht="12.75">
      <c r="A25">
        <f t="shared" si="0"/>
        <v>30</v>
      </c>
      <c r="D25" s="52"/>
      <c r="E25" s="52">
        <f t="shared" si="1"/>
        <v>-0.013965800882899686</v>
      </c>
      <c r="F25" s="52">
        <f t="shared" si="2"/>
        <v>-0.0264667470133202</v>
      </c>
      <c r="G25" s="52">
        <f t="shared" si="3"/>
        <v>-0.016047956088274577</v>
      </c>
    </row>
    <row r="26" spans="1:7" ht="12.75">
      <c r="A26">
        <f t="shared" si="0"/>
        <v>32</v>
      </c>
      <c r="D26" s="52"/>
      <c r="E26" s="52">
        <f t="shared" si="1"/>
        <v>-0.013586329669064971</v>
      </c>
      <c r="F26" s="52">
        <f t="shared" si="2"/>
        <v>-0.025747606829408624</v>
      </c>
      <c r="G26" s="52">
        <f t="shared" si="3"/>
        <v>-0.015611909675509213</v>
      </c>
    </row>
    <row r="27" spans="1:7" ht="12.75">
      <c r="A27">
        <f t="shared" si="0"/>
        <v>34</v>
      </c>
      <c r="D27" s="52"/>
      <c r="E27" s="52">
        <f t="shared" si="1"/>
        <v>-0.013219953295766692</v>
      </c>
      <c r="F27" s="52">
        <f t="shared" si="2"/>
        <v>-0.025053282825719263</v>
      </c>
      <c r="G27" s="52">
        <f t="shared" si="3"/>
        <v>-0.015190910407384798</v>
      </c>
    </row>
    <row r="28" spans="1:7" ht="12.75">
      <c r="A28">
        <f t="shared" si="0"/>
        <v>36</v>
      </c>
      <c r="D28" s="52"/>
      <c r="E28" s="52">
        <f t="shared" si="1"/>
        <v>-0.012864971904368114</v>
      </c>
      <c r="F28" s="52">
        <f t="shared" si="2"/>
        <v>-0.024380553580947744</v>
      </c>
      <c r="G28" s="52">
        <f t="shared" si="3"/>
        <v>-0.014783004994076617</v>
      </c>
    </row>
    <row r="29" spans="1:7" ht="12.75">
      <c r="A29">
        <f t="shared" si="0"/>
        <v>38</v>
      </c>
      <c r="D29" s="52"/>
      <c r="E29" s="52">
        <f t="shared" si="1"/>
        <v>-0.012519928604205229</v>
      </c>
      <c r="F29" s="52">
        <f t="shared" si="2"/>
        <v>-0.023726658125139403</v>
      </c>
      <c r="G29" s="52">
        <f t="shared" si="3"/>
        <v>-0.014386519337722503</v>
      </c>
    </row>
    <row r="30" spans="1:7" ht="12.75">
      <c r="A30">
        <f t="shared" si="0"/>
        <v>40</v>
      </c>
      <c r="C30" s="27">
        <f>D6-1*$B$7/2</f>
        <v>-0.014</v>
      </c>
      <c r="D30" s="52">
        <f>SQRT((-1*(C30-$D$6)^2/LOG((A30/$C$6),EXP(1)))/2)</f>
        <v>0.010341806102313783</v>
      </c>
      <c r="E30" s="52">
        <f aca="true" t="shared" si="4" ref="E30:E60">-1*SQRT(-LOG((A30/$C$6),EXP(1))*2*($F$6^2))+$D$6</f>
        <v>-0.01218355853450104</v>
      </c>
      <c r="F30" s="52">
        <f aca="true" t="shared" si="5" ref="F30:F60">-1*SQRT(-LOG((A30/$C$6),EXP(1))*2*($D$57^2))+$D$6</f>
        <v>-0.023089199406347672</v>
      </c>
      <c r="G30" s="52">
        <f aca="true" t="shared" si="6" ref="G30:G60">-1*SQRT(-LOG((A30/$C$6),EXP(1))*2*($D$30^2))+$D$6</f>
        <v>-0.014000000000000002</v>
      </c>
    </row>
    <row r="31" spans="1:7" ht="12.75">
      <c r="A31">
        <f t="shared" si="0"/>
        <v>42</v>
      </c>
      <c r="D31" s="52"/>
      <c r="E31" s="52">
        <f t="shared" si="4"/>
        <v>-0.011854749764046692</v>
      </c>
      <c r="F31" s="52">
        <f t="shared" si="5"/>
        <v>-0.02246607019117808</v>
      </c>
      <c r="G31" s="52">
        <f t="shared" si="6"/>
        <v>-0.013622169272357884</v>
      </c>
    </row>
    <row r="32" spans="1:7" ht="12.75">
      <c r="A32">
        <f t="shared" si="0"/>
        <v>44</v>
      </c>
      <c r="D32" s="52"/>
      <c r="E32" s="52">
        <f t="shared" si="4"/>
        <v>-0.011532512711257355</v>
      </c>
      <c r="F32" s="52">
        <f t="shared" si="5"/>
        <v>-0.021855395112390725</v>
      </c>
      <c r="G32" s="52">
        <f t="shared" si="6"/>
        <v>-0.013251890036921399</v>
      </c>
    </row>
    <row r="33" spans="1:7" ht="12.75">
      <c r="A33">
        <f t="shared" si="0"/>
        <v>46</v>
      </c>
      <c r="D33" s="52"/>
      <c r="E33" s="52">
        <f t="shared" si="4"/>
        <v>-0.011215955772863826</v>
      </c>
      <c r="F33" s="52">
        <f t="shared" si="5"/>
        <v>-0.021255484482558432</v>
      </c>
      <c r="G33" s="52">
        <f t="shared" si="6"/>
        <v>-0.012888137761676069</v>
      </c>
    </row>
    <row r="34" spans="1:7" ht="12.75">
      <c r="A34">
        <f t="shared" si="0"/>
        <v>48</v>
      </c>
      <c r="D34" s="52"/>
      <c r="E34" s="52">
        <f t="shared" si="4"/>
        <v>-0.010904265512311797</v>
      </c>
      <c r="F34" s="52">
        <f t="shared" si="5"/>
        <v>-0.020664796748878413</v>
      </c>
      <c r="G34" s="52">
        <f t="shared" si="6"/>
        <v>-0.012529977735163986</v>
      </c>
    </row>
    <row r="35" spans="1:7" ht="12.75">
      <c r="A35">
        <f t="shared" si="0"/>
        <v>50</v>
      </c>
      <c r="D35" s="52"/>
      <c r="E35" s="52">
        <f t="shared" si="4"/>
        <v>-0.010596690202639272</v>
      </c>
      <c r="F35" s="52">
        <f t="shared" si="5"/>
        <v>-0.02008190730509335</v>
      </c>
      <c r="G35" s="52">
        <f t="shared" si="6"/>
        <v>-0.012176546155775944</v>
      </c>
    </row>
    <row r="36" spans="1:7" ht="12.75">
      <c r="A36">
        <f t="shared" si="0"/>
        <v>52</v>
      </c>
      <c r="D36" s="52"/>
      <c r="E36" s="52">
        <f t="shared" si="4"/>
        <v>-0.010292525818276074</v>
      </c>
      <c r="F36" s="52">
        <f t="shared" si="5"/>
        <v>-0.019505481944392403</v>
      </c>
      <c r="G36" s="52">
        <f t="shared" si="6"/>
        <v>-0.011827034035074405</v>
      </c>
    </row>
    <row r="37" spans="1:7" ht="12.75">
      <c r="A37">
        <f t="shared" si="0"/>
        <v>54</v>
      </c>
      <c r="D37" s="52"/>
      <c r="E37" s="52">
        <f t="shared" si="4"/>
        <v>-0.009991103772189454</v>
      </c>
      <c r="F37" s="52">
        <f t="shared" si="5"/>
        <v>-0.018934253619937336</v>
      </c>
      <c r="G37" s="52">
        <f t="shared" si="6"/>
        <v>-0.011480673106675462</v>
      </c>
    </row>
    <row r="38" spans="1:7" ht="12.75">
      <c r="A38">
        <f t="shared" si="0"/>
        <v>56</v>
      </c>
      <c r="D38" s="52"/>
      <c r="E38" s="52">
        <f t="shared" si="4"/>
        <v>-0.009691779827821956</v>
      </c>
      <c r="F38" s="52">
        <f t="shared" si="5"/>
        <v>-0.018367001431750702</v>
      </c>
      <c r="G38" s="52">
        <f t="shared" si="6"/>
        <v>-0.011136723085072305</v>
      </c>
    </row>
    <row r="39" spans="1:7" ht="12.75">
      <c r="A39">
        <f t="shared" si="0"/>
        <v>58</v>
      </c>
      <c r="D39" s="52"/>
      <c r="E39" s="52">
        <f t="shared" si="4"/>
        <v>-0.009393923696813323</v>
      </c>
      <c r="F39" s="52">
        <f t="shared" si="5"/>
        <v>-0.017802530913241126</v>
      </c>
      <c r="G39" s="52">
        <f t="shared" si="6"/>
        <v>-0.010794459712486007</v>
      </c>
    </row>
    <row r="40" spans="1:7" ht="12.75">
      <c r="A40">
        <f t="shared" si="0"/>
        <v>60</v>
      </c>
      <c r="D40" s="52"/>
      <c r="E40" s="52">
        <f t="shared" si="4"/>
        <v>-0.009096908873353106</v>
      </c>
      <c r="F40" s="52">
        <f t="shared" si="5"/>
        <v>-0.017239654766170114</v>
      </c>
      <c r="G40" s="52">
        <f t="shared" si="6"/>
        <v>-0.010453163077626173</v>
      </c>
    </row>
    <row r="41" spans="1:7" ht="12.75">
      <c r="A41">
        <f t="shared" si="0"/>
        <v>62</v>
      </c>
      <c r="D41" s="52"/>
      <c r="E41" s="52">
        <f t="shared" si="4"/>
        <v>-0.008800102258085753</v>
      </c>
      <c r="F41" s="52">
        <f t="shared" si="5"/>
        <v>-0.016677173196797353</v>
      </c>
      <c r="G41" s="52">
        <f t="shared" si="6"/>
        <v>-0.010112105692628505</v>
      </c>
    </row>
    <row r="42" spans="1:7" ht="12.75">
      <c r="A42">
        <f t="shared" si="0"/>
        <v>64</v>
      </c>
      <c r="D42" s="52"/>
      <c r="E42" s="52">
        <f t="shared" si="4"/>
        <v>-0.008502853087393899</v>
      </c>
      <c r="F42" s="52">
        <f t="shared" si="5"/>
        <v>-0.016113852935640435</v>
      </c>
      <c r="G42" s="52">
        <f t="shared" si="6"/>
        <v>-0.009770539771809757</v>
      </c>
    </row>
    <row r="43" spans="1:7" ht="12.75">
      <c r="A43">
        <f t="shared" si="0"/>
        <v>66</v>
      </c>
      <c r="D43" s="52"/>
      <c r="E43" s="52">
        <f t="shared" si="4"/>
        <v>-0.008204480600366475</v>
      </c>
      <c r="F43" s="52">
        <f t="shared" si="5"/>
        <v>-0.015548403865006806</v>
      </c>
      <c r="G43" s="52">
        <f t="shared" si="6"/>
        <v>-0.009427683059909453</v>
      </c>
    </row>
    <row r="44" spans="1:7" ht="12.75">
      <c r="A44">
        <f t="shared" si="0"/>
        <v>68</v>
      </c>
      <c r="D44" s="52"/>
      <c r="E44" s="52">
        <f t="shared" si="4"/>
        <v>-0.007904259730774382</v>
      </c>
      <c r="F44" s="52">
        <f t="shared" si="5"/>
        <v>-0.014979451903695214</v>
      </c>
      <c r="G44" s="52">
        <f t="shared" si="6"/>
        <v>-0.0090827023908884</v>
      </c>
    </row>
    <row r="45" spans="1:7" ht="12.75">
      <c r="A45">
        <f t="shared" si="0"/>
        <v>70</v>
      </c>
      <c r="D45" s="52"/>
      <c r="E45" s="52">
        <f t="shared" si="4"/>
        <v>-0.007601403878105323</v>
      </c>
      <c r="F45" s="52">
        <f t="shared" si="5"/>
        <v>-0.014405506356189235</v>
      </c>
      <c r="G45" s="52">
        <f t="shared" si="6"/>
        <v>-0.008734693890304589</v>
      </c>
    </row>
    <row r="46" spans="1:7" ht="12.75">
      <c r="A46">
        <f t="shared" si="0"/>
        <v>72</v>
      </c>
      <c r="D46" s="52"/>
      <c r="E46" s="52">
        <f t="shared" si="4"/>
        <v>-0.007295043443974123</v>
      </c>
      <c r="F46" s="52">
        <f t="shared" si="5"/>
        <v>-0.013824919236765985</v>
      </c>
      <c r="G46" s="52">
        <f t="shared" si="6"/>
        <v>-0.008382658311726195</v>
      </c>
    </row>
    <row r="47" spans="1:7" ht="12.75">
      <c r="A47">
        <f t="shared" si="0"/>
        <v>74</v>
      </c>
      <c r="D47" s="52"/>
      <c r="E47" s="52">
        <f t="shared" si="4"/>
        <v>-0.006984198238237178</v>
      </c>
      <c r="F47" s="52">
        <f t="shared" si="5"/>
        <v>-0.013235832976011918</v>
      </c>
      <c r="G47" s="52">
        <f t="shared" si="6"/>
        <v>-0.008025469328885601</v>
      </c>
    </row>
    <row r="48" spans="1:7" ht="12.75">
      <c r="A48">
        <f t="shared" si="0"/>
        <v>76</v>
      </c>
      <c r="D48" s="52"/>
      <c r="E48" s="52">
        <f t="shared" si="4"/>
        <v>-0.006667740922057872</v>
      </c>
      <c r="F48" s="52">
        <f t="shared" si="5"/>
        <v>-0.012636111141363152</v>
      </c>
      <c r="G48" s="52">
        <f t="shared" si="6"/>
        <v>-0.0076618315284872705</v>
      </c>
    </row>
    <row r="49" spans="1:7" ht="12.75">
      <c r="A49">
        <f t="shared" si="0"/>
        <v>78</v>
      </c>
      <c r="D49" s="52"/>
      <c r="E49" s="52">
        <f t="shared" si="4"/>
        <v>-0.006344347106389824</v>
      </c>
      <c r="F49" s="52">
        <f t="shared" si="5"/>
        <v>-0.012023243868177354</v>
      </c>
      <c r="G49" s="52">
        <f t="shared" si="6"/>
        <v>-0.007290223068895453</v>
      </c>
    </row>
    <row r="50" spans="1:7" ht="12.75">
      <c r="A50">
        <f t="shared" si="0"/>
        <v>80</v>
      </c>
      <c r="D50" s="52"/>
      <c r="E50" s="52">
        <f t="shared" si="4"/>
        <v>-0.006012425077529197</v>
      </c>
      <c r="F50" s="52">
        <f t="shared" si="5"/>
        <v>-0.011394214681834108</v>
      </c>
      <c r="G50" s="52">
        <f t="shared" si="6"/>
        <v>-0.006908814928499541</v>
      </c>
    </row>
    <row r="51" spans="1:7" ht="12.75">
      <c r="A51">
        <f t="shared" si="0"/>
        <v>82</v>
      </c>
      <c r="D51" s="52"/>
      <c r="E51" s="52">
        <f t="shared" si="4"/>
        <v>-0.005670013410324689</v>
      </c>
      <c r="F51" s="52">
        <f t="shared" si="5"/>
        <v>-0.010745306463372576</v>
      </c>
      <c r="G51" s="52">
        <f t="shared" si="6"/>
        <v>-0.006515353254121872</v>
      </c>
    </row>
    <row r="52" spans="1:7" ht="12.75">
      <c r="A52">
        <f t="shared" si="0"/>
        <v>84</v>
      </c>
      <c r="D52" s="52"/>
      <c r="E52" s="52">
        <f t="shared" si="4"/>
        <v>-0.00531462592450814</v>
      </c>
      <c r="F52" s="52">
        <f t="shared" si="5"/>
        <v>-0.010071807624482244</v>
      </c>
      <c r="G52" s="52">
        <f t="shared" si="6"/>
        <v>-0.006106981201954813</v>
      </c>
    </row>
    <row r="53" spans="1:7" ht="12.75">
      <c r="A53">
        <f t="shared" si="0"/>
        <v>86</v>
      </c>
      <c r="D53" s="52"/>
      <c r="E53" s="52">
        <f t="shared" si="4"/>
        <v>-0.004943005981890225</v>
      </c>
      <c r="F53" s="52">
        <f t="shared" si="5"/>
        <v>-0.009367546473342963</v>
      </c>
      <c r="G53" s="52">
        <f t="shared" si="6"/>
        <v>-0.0056799566030317624</v>
      </c>
    </row>
    <row r="54" spans="1:7" ht="12.75">
      <c r="A54">
        <f t="shared" si="0"/>
        <v>88</v>
      </c>
      <c r="D54" s="52"/>
      <c r="E54" s="52">
        <f t="shared" si="4"/>
        <v>-0.0045507149091765075</v>
      </c>
      <c r="F54" s="52">
        <f t="shared" si="5"/>
        <v>-0.008624111230054415</v>
      </c>
      <c r="G54" s="52">
        <f t="shared" si="6"/>
        <v>-0.005229179024179103</v>
      </c>
    </row>
    <row r="55" spans="1:7" ht="12.75">
      <c r="A55">
        <f t="shared" si="0"/>
        <v>90</v>
      </c>
      <c r="D55" s="52"/>
      <c r="E55" s="52">
        <f t="shared" si="4"/>
        <v>-0.004131392445237786</v>
      </c>
      <c r="F55" s="52">
        <f t="shared" si="5"/>
        <v>-0.007829448491904024</v>
      </c>
      <c r="G55" s="52">
        <f t="shared" si="6"/>
        <v>-0.004747339955690356</v>
      </c>
    </row>
    <row r="56" spans="1:7" ht="12.75">
      <c r="A56">
        <f t="shared" si="0"/>
        <v>92</v>
      </c>
      <c r="D56" s="52"/>
      <c r="E56" s="52">
        <f t="shared" si="4"/>
        <v>-0.003675298715495961</v>
      </c>
      <c r="F56" s="52">
        <f t="shared" si="5"/>
        <v>-0.0069651001125555</v>
      </c>
      <c r="G56" s="52">
        <f t="shared" si="6"/>
        <v>-0.0042232474093046824</v>
      </c>
    </row>
    <row r="57" spans="1:7" ht="12.75">
      <c r="A57">
        <f t="shared" si="0"/>
        <v>94</v>
      </c>
      <c r="B57" s="27">
        <f>D6-1*$B$6/2</f>
        <v>-0.006</v>
      </c>
      <c r="C57" s="27"/>
      <c r="D57" s="52">
        <f>SQRT((-1*(B57-$D$6)^2/LOG((A57/$C$6),EXP(1)))/2)</f>
        <v>0.017056001665579006</v>
      </c>
      <c r="E57" s="52">
        <f t="shared" si="4"/>
        <v>-0.003166040966622223</v>
      </c>
      <c r="F57" s="52">
        <f t="shared" si="5"/>
        <v>-0.006</v>
      </c>
      <c r="G57" s="52">
        <f t="shared" si="6"/>
        <v>-0.0036380646431987923</v>
      </c>
    </row>
    <row r="58" spans="1:7" ht="12.75">
      <c r="A58">
        <f t="shared" si="0"/>
        <v>96</v>
      </c>
      <c r="D58" s="52"/>
      <c r="E58" s="52">
        <f t="shared" si="4"/>
        <v>-0.002571607106904423</v>
      </c>
      <c r="F58" s="52">
        <f t="shared" si="5"/>
        <v>-0.004873481677619628</v>
      </c>
      <c r="G58" s="52">
        <f t="shared" si="6"/>
        <v>-0.0029550068967708503</v>
      </c>
    </row>
    <row r="59" spans="1:7" ht="12.75">
      <c r="A59">
        <f>A60-2</f>
        <v>98</v>
      </c>
      <c r="D59" s="52"/>
      <c r="E59" s="52">
        <f t="shared" si="4"/>
        <v>-0.0018090988324130203</v>
      </c>
      <c r="F59" s="52">
        <f t="shared" si="5"/>
        <v>-0.003428443633203723</v>
      </c>
      <c r="G59" s="52">
        <f t="shared" si="6"/>
        <v>-0.002078816593859746</v>
      </c>
    </row>
    <row r="60" spans="1:7" ht="12.75">
      <c r="A60" s="47">
        <f>C6</f>
        <v>100</v>
      </c>
      <c r="D60" s="52"/>
      <c r="E60" s="52">
        <f t="shared" si="4"/>
        <v>0</v>
      </c>
      <c r="F60" s="52">
        <f t="shared" si="5"/>
        <v>0</v>
      </c>
      <c r="G60" s="52">
        <f t="shared" si="6"/>
        <v>0</v>
      </c>
    </row>
    <row r="61" spans="1:7" ht="12.75">
      <c r="A61" s="47">
        <f>A60-2</f>
        <v>98</v>
      </c>
      <c r="D61" s="52"/>
      <c r="E61" s="52">
        <f aca="true" t="shared" si="7" ref="E61:E90">SQRT(-LOG((A61/$C$6),EXP(1))*2*($F$6^2))+$D$6</f>
        <v>0.0018090988324130203</v>
      </c>
      <c r="F61" s="52">
        <f aca="true" t="shared" si="8" ref="F61:F90">1*SQRT(-LOG((A61/$C$6),EXP(1))*2*($D$57^2))+$D$6</f>
        <v>0.003428443633203723</v>
      </c>
      <c r="G61" s="52">
        <f aca="true" t="shared" si="9" ref="G61:G90">1*SQRT(-LOG((A61/$C$6),EXP(1))*2*($D$30^2))+$D$6</f>
        <v>0.002078816593859746</v>
      </c>
    </row>
    <row r="62" spans="1:7" ht="12.75">
      <c r="A62" s="47">
        <f aca="true" t="shared" si="10" ref="A62:A109">A61-2</f>
        <v>96</v>
      </c>
      <c r="D62" s="52"/>
      <c r="E62" s="52">
        <f t="shared" si="7"/>
        <v>0.002571607106904423</v>
      </c>
      <c r="F62" s="52">
        <f t="shared" si="8"/>
        <v>0.004873481677619628</v>
      </c>
      <c r="G62" s="52">
        <f t="shared" si="9"/>
        <v>0.0029550068967708503</v>
      </c>
    </row>
    <row r="63" spans="1:7" ht="12.75">
      <c r="A63" s="47">
        <f t="shared" si="10"/>
        <v>94</v>
      </c>
      <c r="B63" s="27">
        <f>D6+1*$B$6/2</f>
        <v>0.006</v>
      </c>
      <c r="C63" s="27"/>
      <c r="D63" s="52">
        <f>SQRT((-1*(B63-$D$6)^2/LOG((A63/$C$6),EXP(1)))/2)</f>
        <v>0.017056001665579006</v>
      </c>
      <c r="E63" s="52">
        <f t="shared" si="7"/>
        <v>0.003166040966622223</v>
      </c>
      <c r="F63" s="52">
        <f t="shared" si="8"/>
        <v>0.006</v>
      </c>
      <c r="G63" s="52">
        <f t="shared" si="9"/>
        <v>0.0036380646431987923</v>
      </c>
    </row>
    <row r="64" spans="1:7" ht="12.75">
      <c r="A64" s="47">
        <f t="shared" si="10"/>
        <v>92</v>
      </c>
      <c r="D64" s="52"/>
      <c r="E64" s="52">
        <f t="shared" si="7"/>
        <v>0.003675298715495961</v>
      </c>
      <c r="F64" s="52">
        <f t="shared" si="8"/>
        <v>0.0069651001125555</v>
      </c>
      <c r="G64" s="52">
        <f t="shared" si="9"/>
        <v>0.0042232474093046824</v>
      </c>
    </row>
    <row r="65" spans="1:7" ht="12.75">
      <c r="A65" s="47">
        <f t="shared" si="10"/>
        <v>90</v>
      </c>
      <c r="D65" s="52"/>
      <c r="E65" s="52">
        <f t="shared" si="7"/>
        <v>0.004131392445237786</v>
      </c>
      <c r="F65" s="52">
        <f t="shared" si="8"/>
        <v>0.007829448491904024</v>
      </c>
      <c r="G65" s="52">
        <f t="shared" si="9"/>
        <v>0.004747339955690356</v>
      </c>
    </row>
    <row r="66" spans="1:7" ht="12.75">
      <c r="A66" s="47">
        <f t="shared" si="10"/>
        <v>88</v>
      </c>
      <c r="D66" s="52"/>
      <c r="E66" s="52">
        <f t="shared" si="7"/>
        <v>0.0045507149091765075</v>
      </c>
      <c r="F66" s="52">
        <f t="shared" si="8"/>
        <v>0.008624111230054415</v>
      </c>
      <c r="G66" s="52">
        <f t="shared" si="9"/>
        <v>0.005229179024179103</v>
      </c>
    </row>
    <row r="67" spans="1:7" ht="12.75">
      <c r="A67" s="47">
        <f t="shared" si="10"/>
        <v>86</v>
      </c>
      <c r="D67" s="52"/>
      <c r="E67" s="52">
        <f t="shared" si="7"/>
        <v>0.004943005981890225</v>
      </c>
      <c r="F67" s="52">
        <f t="shared" si="8"/>
        <v>0.009367546473342963</v>
      </c>
      <c r="G67" s="52">
        <f t="shared" si="9"/>
        <v>0.0056799566030317624</v>
      </c>
    </row>
    <row r="68" spans="1:7" ht="12.75">
      <c r="A68" s="47">
        <f t="shared" si="10"/>
        <v>84</v>
      </c>
      <c r="D68" s="52"/>
      <c r="E68" s="52">
        <f t="shared" si="7"/>
        <v>0.00531462592450814</v>
      </c>
      <c r="F68" s="52">
        <f t="shared" si="8"/>
        <v>0.010071807624482244</v>
      </c>
      <c r="G68" s="52">
        <f t="shared" si="9"/>
        <v>0.006106981201954813</v>
      </c>
    </row>
    <row r="69" spans="1:7" ht="12.75">
      <c r="A69" s="47">
        <f t="shared" si="10"/>
        <v>82</v>
      </c>
      <c r="D69" s="52"/>
      <c r="E69" s="52">
        <f t="shared" si="7"/>
        <v>0.005670013410324689</v>
      </c>
      <c r="F69" s="52">
        <f t="shared" si="8"/>
        <v>0.010745306463372576</v>
      </c>
      <c r="G69" s="52">
        <f t="shared" si="9"/>
        <v>0.006515353254121872</v>
      </c>
    </row>
    <row r="70" spans="1:7" ht="12.75">
      <c r="A70" s="47">
        <f t="shared" si="10"/>
        <v>80</v>
      </c>
      <c r="D70" s="52"/>
      <c r="E70" s="52">
        <f t="shared" si="7"/>
        <v>0.006012425077529197</v>
      </c>
      <c r="F70" s="52">
        <f t="shared" si="8"/>
        <v>0.011394214681834108</v>
      </c>
      <c r="G70" s="52">
        <f t="shared" si="9"/>
        <v>0.006908814928499541</v>
      </c>
    </row>
    <row r="71" spans="1:7" ht="12.75">
      <c r="A71" s="47">
        <f t="shared" si="10"/>
        <v>78</v>
      </c>
      <c r="D71" s="52"/>
      <c r="E71" s="52">
        <f t="shared" si="7"/>
        <v>0.006344347106389824</v>
      </c>
      <c r="F71" s="52">
        <f t="shared" si="8"/>
        <v>0.012023243868177354</v>
      </c>
      <c r="G71" s="52">
        <f t="shared" si="9"/>
        <v>0.007290223068895453</v>
      </c>
    </row>
    <row r="72" spans="1:7" ht="12.75">
      <c r="A72" s="47">
        <f t="shared" si="10"/>
        <v>76</v>
      </c>
      <c r="D72" s="52"/>
      <c r="E72" s="52">
        <f t="shared" si="7"/>
        <v>0.006667740922057872</v>
      </c>
      <c r="F72" s="52">
        <f t="shared" si="8"/>
        <v>0.012636111141363152</v>
      </c>
      <c r="G72" s="52">
        <f t="shared" si="9"/>
        <v>0.0076618315284872705</v>
      </c>
    </row>
    <row r="73" spans="1:7" ht="12.75">
      <c r="A73" s="47">
        <f t="shared" si="10"/>
        <v>74</v>
      </c>
      <c r="D73" s="52"/>
      <c r="E73" s="52">
        <f t="shared" si="7"/>
        <v>0.006984198238237178</v>
      </c>
      <c r="F73" s="52">
        <f t="shared" si="8"/>
        <v>0.013235832976011918</v>
      </c>
      <c r="G73" s="52">
        <f t="shared" si="9"/>
        <v>0.008025469328885601</v>
      </c>
    </row>
    <row r="74" spans="1:7" ht="12.75">
      <c r="A74" s="47">
        <f t="shared" si="10"/>
        <v>72</v>
      </c>
      <c r="D74" s="52"/>
      <c r="E74" s="52">
        <f t="shared" si="7"/>
        <v>0.007295043443974123</v>
      </c>
      <c r="F74" s="52">
        <f t="shared" si="8"/>
        <v>0.013824919236765985</v>
      </c>
      <c r="G74" s="52">
        <f t="shared" si="9"/>
        <v>0.008382658311726195</v>
      </c>
    </row>
    <row r="75" spans="1:7" ht="12.75">
      <c r="A75" s="47">
        <f t="shared" si="10"/>
        <v>70</v>
      </c>
      <c r="D75" s="52"/>
      <c r="E75" s="52">
        <f t="shared" si="7"/>
        <v>0.007601403878105323</v>
      </c>
      <c r="F75" s="52">
        <f t="shared" si="8"/>
        <v>0.014405506356189235</v>
      </c>
      <c r="G75" s="52">
        <f t="shared" si="9"/>
        <v>0.008734693890304589</v>
      </c>
    </row>
    <row r="76" spans="1:7" ht="12.75">
      <c r="A76" s="47">
        <f t="shared" si="10"/>
        <v>68</v>
      </c>
      <c r="D76" s="52"/>
      <c r="E76" s="52">
        <f t="shared" si="7"/>
        <v>0.007904259730774382</v>
      </c>
      <c r="F76" s="52">
        <f t="shared" si="8"/>
        <v>0.014979451903695214</v>
      </c>
      <c r="G76" s="52">
        <f t="shared" si="9"/>
        <v>0.0090827023908884</v>
      </c>
    </row>
    <row r="77" spans="1:7" ht="12.75">
      <c r="A77" s="47">
        <f t="shared" si="10"/>
        <v>66</v>
      </c>
      <c r="D77" s="52"/>
      <c r="E77" s="52">
        <f t="shared" si="7"/>
        <v>0.008204480600366475</v>
      </c>
      <c r="F77" s="52">
        <f t="shared" si="8"/>
        <v>0.015548403865006806</v>
      </c>
      <c r="G77" s="52">
        <f t="shared" si="9"/>
        <v>0.009427683059909453</v>
      </c>
    </row>
    <row r="78" spans="1:7" ht="12.75">
      <c r="A78" s="47">
        <f t="shared" si="10"/>
        <v>64</v>
      </c>
      <c r="D78" s="52"/>
      <c r="E78" s="52">
        <f t="shared" si="7"/>
        <v>0.008502853087393899</v>
      </c>
      <c r="F78" s="52">
        <f t="shared" si="8"/>
        <v>0.016113852935640435</v>
      </c>
      <c r="G78" s="52">
        <f t="shared" si="9"/>
        <v>0.009770539771809757</v>
      </c>
    </row>
    <row r="79" spans="1:7" ht="12.75">
      <c r="A79" s="47">
        <f t="shared" si="10"/>
        <v>62</v>
      </c>
      <c r="D79" s="52"/>
      <c r="E79" s="52">
        <f t="shared" si="7"/>
        <v>0.008800102258085753</v>
      </c>
      <c r="F79" s="52">
        <f t="shared" si="8"/>
        <v>0.016677173196797353</v>
      </c>
      <c r="G79" s="52">
        <f t="shared" si="9"/>
        <v>0.010112105692628505</v>
      </c>
    </row>
    <row r="80" spans="1:7" ht="12.75">
      <c r="A80" s="47">
        <f t="shared" si="10"/>
        <v>60</v>
      </c>
      <c r="D80" s="52"/>
      <c r="E80" s="52">
        <f t="shared" si="7"/>
        <v>0.009096908873353106</v>
      </c>
      <c r="F80" s="52">
        <f t="shared" si="8"/>
        <v>0.017239654766170114</v>
      </c>
      <c r="G80" s="52">
        <f t="shared" si="9"/>
        <v>0.010453163077626173</v>
      </c>
    </row>
    <row r="81" spans="1:7" ht="12.75">
      <c r="A81" s="47">
        <f t="shared" si="10"/>
        <v>58</v>
      </c>
      <c r="D81" s="52"/>
      <c r="E81" s="52">
        <f t="shared" si="7"/>
        <v>0.009393923696813323</v>
      </c>
      <c r="F81" s="52">
        <f t="shared" si="8"/>
        <v>0.017802530913241126</v>
      </c>
      <c r="G81" s="52">
        <f t="shared" si="9"/>
        <v>0.010794459712486007</v>
      </c>
    </row>
    <row r="82" spans="1:7" ht="12.75">
      <c r="A82" s="47">
        <f t="shared" si="10"/>
        <v>56</v>
      </c>
      <c r="D82" s="52"/>
      <c r="E82" s="52">
        <f t="shared" si="7"/>
        <v>0.009691779827821956</v>
      </c>
      <c r="F82" s="52">
        <f t="shared" si="8"/>
        <v>0.018367001431750702</v>
      </c>
      <c r="G82" s="52">
        <f t="shared" si="9"/>
        <v>0.011136723085072305</v>
      </c>
    </row>
    <row r="83" spans="1:7" ht="12.75">
      <c r="A83" s="47">
        <f t="shared" si="10"/>
        <v>54</v>
      </c>
      <c r="D83" s="52"/>
      <c r="E83" s="52">
        <f t="shared" si="7"/>
        <v>0.009991103772189454</v>
      </c>
      <c r="F83" s="52">
        <f t="shared" si="8"/>
        <v>0.018934253619937336</v>
      </c>
      <c r="G83" s="52">
        <f t="shared" si="9"/>
        <v>0.011480673106675462</v>
      </c>
    </row>
    <row r="84" spans="1:7" ht="12.75">
      <c r="A84" s="47">
        <f t="shared" si="10"/>
        <v>52</v>
      </c>
      <c r="D84" s="52"/>
      <c r="E84" s="52">
        <f t="shared" si="7"/>
        <v>0.010292525818276074</v>
      </c>
      <c r="F84" s="52">
        <f t="shared" si="8"/>
        <v>0.019505481944392403</v>
      </c>
      <c r="G84" s="52">
        <f t="shared" si="9"/>
        <v>0.011827034035074405</v>
      </c>
    </row>
    <row r="85" spans="1:7" ht="12.75">
      <c r="A85" s="47">
        <f t="shared" si="10"/>
        <v>50</v>
      </c>
      <c r="D85" s="52"/>
      <c r="E85" s="52">
        <f t="shared" si="7"/>
        <v>0.010596690202639272</v>
      </c>
      <c r="F85" s="52">
        <f t="shared" si="8"/>
        <v>0.02008190730509335</v>
      </c>
      <c r="G85" s="52">
        <f t="shared" si="9"/>
        <v>0.012176546155775944</v>
      </c>
    </row>
    <row r="86" spans="1:7" ht="12.75">
      <c r="A86" s="47">
        <f t="shared" si="10"/>
        <v>48</v>
      </c>
      <c r="D86" s="52"/>
      <c r="E86" s="52">
        <f t="shared" si="7"/>
        <v>0.010904265512311797</v>
      </c>
      <c r="F86" s="52">
        <f t="shared" si="8"/>
        <v>0.020664796748878413</v>
      </c>
      <c r="G86" s="52">
        <f t="shared" si="9"/>
        <v>0.012529977735163986</v>
      </c>
    </row>
    <row r="87" spans="1:7" ht="12.75">
      <c r="A87" s="47">
        <f t="shared" si="10"/>
        <v>46</v>
      </c>
      <c r="D87" s="52"/>
      <c r="E87" s="52">
        <f t="shared" si="7"/>
        <v>0.011215955772863826</v>
      </c>
      <c r="F87" s="52">
        <f t="shared" si="8"/>
        <v>0.021255484482558432</v>
      </c>
      <c r="G87" s="52">
        <f t="shared" si="9"/>
        <v>0.012888137761676069</v>
      </c>
    </row>
    <row r="88" spans="1:7" ht="12.75">
      <c r="A88" s="47">
        <f t="shared" si="10"/>
        <v>44</v>
      </c>
      <c r="D88" s="52"/>
      <c r="E88" s="52">
        <f t="shared" si="7"/>
        <v>0.011532512711257355</v>
      </c>
      <c r="F88" s="52">
        <f t="shared" si="8"/>
        <v>0.021855395112390725</v>
      </c>
      <c r="G88" s="52">
        <f t="shared" si="9"/>
        <v>0.013251890036921399</v>
      </c>
    </row>
    <row r="89" spans="1:7" ht="12.75">
      <c r="A89" s="47">
        <f t="shared" si="10"/>
        <v>42</v>
      </c>
      <c r="D89" s="52"/>
      <c r="E89" s="52">
        <f t="shared" si="7"/>
        <v>0.011854749764046692</v>
      </c>
      <c r="F89" s="52">
        <f t="shared" si="8"/>
        <v>0.02246607019117808</v>
      </c>
      <c r="G89" s="52">
        <f t="shared" si="9"/>
        <v>0.013622169272357884</v>
      </c>
    </row>
    <row r="90" spans="1:7" ht="12.75">
      <c r="A90" s="47">
        <f t="shared" si="10"/>
        <v>40</v>
      </c>
      <c r="C90" s="27">
        <f>D6+1*$B$7/2</f>
        <v>0.014</v>
      </c>
      <c r="D90" s="52">
        <f>SQRT((-1*(C90-$D$6)^2/LOG((A90/$C$6),EXP(1)))/2)</f>
        <v>0.010341806102313783</v>
      </c>
      <c r="E90" s="52">
        <f t="shared" si="7"/>
        <v>0.01218355853450104</v>
      </c>
      <c r="F90" s="52">
        <f t="shared" si="8"/>
        <v>0.023089199406347672</v>
      </c>
      <c r="G90" s="52">
        <f t="shared" si="9"/>
        <v>0.014000000000000002</v>
      </c>
    </row>
    <row r="91" spans="1:7" ht="12.75">
      <c r="A91" s="47">
        <f t="shared" si="10"/>
        <v>38</v>
      </c>
      <c r="D91" s="52"/>
      <c r="E91" s="52">
        <f aca="true" t="shared" si="11" ref="E91:E109">SQRT(-LOG((A91/$C$6),EXP(1))*2*($F$6^2))+$D$6</f>
        <v>0.012519928604205229</v>
      </c>
      <c r="F91" s="52">
        <f aca="true" t="shared" si="12" ref="F91:F109">1*SQRT(-LOG((A91/$C$6),EXP(1))*2*($D$57^2))+$D$6</f>
        <v>0.023726658125139403</v>
      </c>
      <c r="G91" s="52">
        <f aca="true" t="shared" si="13" ref="G91:G109">1*SQRT(-LOG((A91/$C$6),EXP(1))*2*($D$30^2))+$D$6</f>
        <v>0.014386519337722503</v>
      </c>
    </row>
    <row r="92" spans="1:7" ht="12.75">
      <c r="A92" s="47">
        <f t="shared" si="10"/>
        <v>36</v>
      </c>
      <c r="D92" s="52"/>
      <c r="E92" s="52">
        <f t="shared" si="11"/>
        <v>0.012864971904368114</v>
      </c>
      <c r="F92" s="52">
        <f t="shared" si="12"/>
        <v>0.024380553580947744</v>
      </c>
      <c r="G92" s="52">
        <f t="shared" si="13"/>
        <v>0.014783004994076617</v>
      </c>
    </row>
    <row r="93" spans="1:7" ht="12.75">
      <c r="A93" s="47">
        <f t="shared" si="10"/>
        <v>34</v>
      </c>
      <c r="D93" s="52"/>
      <c r="E93" s="52">
        <f t="shared" si="11"/>
        <v>0.013219953295766692</v>
      </c>
      <c r="F93" s="52">
        <f t="shared" si="12"/>
        <v>0.025053282825719263</v>
      </c>
      <c r="G93" s="52">
        <f t="shared" si="13"/>
        <v>0.015190910407384798</v>
      </c>
    </row>
    <row r="94" spans="1:7" ht="12.75">
      <c r="A94" s="47">
        <f t="shared" si="10"/>
        <v>32</v>
      </c>
      <c r="D94" s="52"/>
      <c r="E94" s="52">
        <f t="shared" si="11"/>
        <v>0.013586329669064971</v>
      </c>
      <c r="F94" s="52">
        <f t="shared" si="12"/>
        <v>0.025747606829408624</v>
      </c>
      <c r="G94" s="52">
        <f t="shared" si="13"/>
        <v>0.015611909675509213</v>
      </c>
    </row>
    <row r="95" spans="1:7" ht="12.75">
      <c r="A95" s="47">
        <f t="shared" si="10"/>
        <v>30</v>
      </c>
      <c r="D95" s="52"/>
      <c r="E95" s="52">
        <f t="shared" si="11"/>
        <v>0.013965800882899686</v>
      </c>
      <c r="F95" s="52">
        <f t="shared" si="12"/>
        <v>0.0264667470133202</v>
      </c>
      <c r="G95" s="52">
        <f t="shared" si="13"/>
        <v>0.016047956088274577</v>
      </c>
    </row>
    <row r="96" spans="1:7" ht="12.75">
      <c r="A96" s="47">
        <f t="shared" si="10"/>
        <v>28</v>
      </c>
      <c r="D96" s="52"/>
      <c r="E96" s="52">
        <f t="shared" si="11"/>
        <v>0.014360377414319156</v>
      </c>
      <c r="F96" s="52">
        <f t="shared" si="12"/>
        <v>0.027214513455218966</v>
      </c>
      <c r="G96" s="52">
        <f t="shared" si="13"/>
        <v>0.016501359863881654</v>
      </c>
    </row>
    <row r="97" spans="1:7" ht="12.75">
      <c r="A97" s="47">
        <f t="shared" si="10"/>
        <v>26</v>
      </c>
      <c r="D97" s="52"/>
      <c r="E97" s="52">
        <f t="shared" si="11"/>
        <v>0.014772472067009998</v>
      </c>
      <c r="F97" s="52">
        <f t="shared" si="12"/>
        <v>0.027995478686626878</v>
      </c>
      <c r="G97" s="52">
        <f t="shared" si="13"/>
        <v>0.016974893529873768</v>
      </c>
    </row>
    <row r="98" spans="1:7" ht="12.75">
      <c r="A98" s="47">
        <f t="shared" si="10"/>
        <v>24</v>
      </c>
      <c r="D98" s="52"/>
      <c r="E98" s="52">
        <f t="shared" si="11"/>
        <v>0.015205027116506686</v>
      </c>
      <c r="F98" s="52">
        <f t="shared" si="12"/>
        <v>0.028815218647145775</v>
      </c>
      <c r="G98" s="52">
        <f t="shared" si="13"/>
        <v>0.0174719380243706</v>
      </c>
    </row>
    <row r="99" spans="1:7" ht="12.75">
      <c r="A99" s="47">
        <f t="shared" si="10"/>
        <v>22</v>
      </c>
      <c r="D99" s="52"/>
      <c r="E99" s="52">
        <f t="shared" si="11"/>
        <v>0.015661695077035038</v>
      </c>
      <c r="F99" s="52">
        <f t="shared" si="12"/>
        <v>0.029680655257744465</v>
      </c>
      <c r="G99" s="52">
        <f t="shared" si="13"/>
        <v>0.01799669041336208</v>
      </c>
    </row>
    <row r="100" spans="1:7" ht="12.75">
      <c r="A100" s="47">
        <f t="shared" si="10"/>
        <v>20</v>
      </c>
      <c r="D100" s="52"/>
      <c r="E100" s="52">
        <f t="shared" si="11"/>
        <v>0.016147103201946914</v>
      </c>
      <c r="F100" s="52">
        <f t="shared" si="12"/>
        <v>0.030600557678520292</v>
      </c>
      <c r="G100" s="52">
        <f t="shared" si="13"/>
        <v>0.018554467825398335</v>
      </c>
    </row>
    <row r="101" spans="1:7" ht="12.75">
      <c r="A101" s="47">
        <f t="shared" si="10"/>
        <v>18</v>
      </c>
      <c r="D101" s="52"/>
      <c r="E101" s="52">
        <f t="shared" si="11"/>
        <v>0.016667253683522433</v>
      </c>
      <c r="F101" s="52">
        <f t="shared" si="12"/>
        <v>0.03158630073186516</v>
      </c>
      <c r="G101" s="52">
        <f t="shared" si="13"/>
        <v>0.01915216731700713</v>
      </c>
    </row>
    <row r="102" spans="1:7" ht="12.75">
      <c r="A102" s="47">
        <f t="shared" si="10"/>
        <v>16</v>
      </c>
      <c r="D102" s="52"/>
      <c r="E102" s="52">
        <f t="shared" si="11"/>
        <v>0.017230153717457838</v>
      </c>
      <c r="F102" s="52">
        <f t="shared" si="12"/>
        <v>0.03265305894479369</v>
      </c>
      <c r="G102" s="52">
        <f t="shared" si="13"/>
        <v>0.019798989873223333</v>
      </c>
    </row>
    <row r="103" spans="1:7" ht="12.75">
      <c r="A103" s="47">
        <f t="shared" si="10"/>
        <v>14</v>
      </c>
      <c r="D103" s="52"/>
      <c r="E103" s="52">
        <f t="shared" si="11"/>
        <v>0.017846856382354816</v>
      </c>
      <c r="F103" s="52">
        <f t="shared" si="12"/>
        <v>0.03382177913142145</v>
      </c>
      <c r="G103" s="52">
        <f t="shared" si="13"/>
        <v>0.020507636471350527</v>
      </c>
    </row>
    <row r="104" spans="1:7" ht="12.75">
      <c r="A104" s="47">
        <f t="shared" si="10"/>
        <v>12</v>
      </c>
      <c r="D104" s="52"/>
      <c r="E104" s="52">
        <f t="shared" si="11"/>
        <v>0.018533286078416172</v>
      </c>
      <c r="F104" s="52">
        <f t="shared" si="12"/>
        <v>0.035122639802457604</v>
      </c>
      <c r="G104" s="52">
        <f t="shared" si="13"/>
        <v>0.02129640567352127</v>
      </c>
    </row>
    <row r="105" spans="1:7" ht="12.75">
      <c r="A105" s="47">
        <f t="shared" si="10"/>
        <v>10</v>
      </c>
      <c r="D105" s="52"/>
      <c r="E105" s="52">
        <f t="shared" si="11"/>
        <v>0.01931369423660412</v>
      </c>
      <c r="F105" s="52">
        <f t="shared" si="12"/>
        <v>0.03660160011866707</v>
      </c>
      <c r="G105" s="52">
        <f t="shared" si="13"/>
        <v>0.02219316454603723</v>
      </c>
    </row>
    <row r="106" spans="1:7" ht="12.75">
      <c r="A106" s="47">
        <f t="shared" si="10"/>
        <v>8</v>
      </c>
      <c r="D106" s="52"/>
      <c r="E106" s="52">
        <f t="shared" si="11"/>
        <v>0.020227902520477434</v>
      </c>
      <c r="F106" s="52">
        <f t="shared" si="12"/>
        <v>0.038334126564492546</v>
      </c>
      <c r="G106" s="52">
        <f t="shared" si="13"/>
        <v>0.023243671747031323</v>
      </c>
    </row>
    <row r="107" spans="1:7" ht="12.75">
      <c r="A107" s="47">
        <f t="shared" si="10"/>
        <v>6</v>
      </c>
      <c r="D107" s="52"/>
      <c r="E107" s="52">
        <f t="shared" si="11"/>
        <v>0.021348829853533563</v>
      </c>
      <c r="F107" s="52">
        <f t="shared" si="12"/>
        <v>0.04045840861555903</v>
      </c>
      <c r="G107" s="52">
        <f t="shared" si="13"/>
        <v>0.024531717650725784</v>
      </c>
    </row>
    <row r="108" spans="1:7" ht="12.75">
      <c r="A108" s="47">
        <f t="shared" si="10"/>
        <v>4</v>
      </c>
      <c r="D108" s="52"/>
      <c r="E108" s="52">
        <f t="shared" si="11"/>
        <v>0.02283545234123135</v>
      </c>
      <c r="F108" s="52">
        <f t="shared" si="12"/>
        <v>0.04327572368514355</v>
      </c>
      <c r="G108" s="52">
        <f t="shared" si="13"/>
        <v>0.02623998004129355</v>
      </c>
    </row>
    <row r="109" spans="1:7" ht="12.75">
      <c r="A109" s="47">
        <f t="shared" si="10"/>
        <v>2</v>
      </c>
      <c r="D109" s="52"/>
      <c r="E109" s="52">
        <f t="shared" si="11"/>
        <v>0.025174346602828832</v>
      </c>
      <c r="F109" s="52">
        <f t="shared" si="12"/>
        <v>0.047708188620856865</v>
      </c>
      <c r="G109" s="52">
        <f t="shared" si="13"/>
        <v>0.02892757903543305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59"/>
  <sheetViews>
    <sheetView workbookViewId="0" topLeftCell="C6">
      <selection activeCell="G28" sqref="G28"/>
    </sheetView>
  </sheetViews>
  <sheetFormatPr defaultColWidth="11.00390625" defaultRowHeight="12.75"/>
  <cols>
    <col min="1" max="1" width="7.25390625" style="0" customWidth="1"/>
    <col min="2" max="2" width="10.00390625" style="48" customWidth="1"/>
    <col min="3" max="3" width="10.00390625" style="0" customWidth="1"/>
    <col min="5" max="5" width="7.00390625" style="0" bestFit="1" customWidth="1"/>
    <col min="6" max="6" width="9.25390625" style="0" customWidth="1"/>
    <col min="7" max="7" width="9.875" style="0" customWidth="1"/>
    <col min="8" max="9" width="10.00390625" style="0" bestFit="1" customWidth="1"/>
    <col min="10" max="10" width="9.75390625" style="0" customWidth="1"/>
    <col min="11" max="11" width="8.00390625" style="0" customWidth="1"/>
  </cols>
  <sheetData>
    <row r="1" ht="12.75">
      <c r="A1" s="32" t="s">
        <v>54</v>
      </c>
    </row>
    <row r="3" ht="12.75">
      <c r="D3" t="s">
        <v>101</v>
      </c>
    </row>
    <row r="5" spans="1:6" s="45" customFormat="1" ht="51.75">
      <c r="A5" s="45" t="s">
        <v>107</v>
      </c>
      <c r="B5" s="50" t="s">
        <v>97</v>
      </c>
      <c r="C5" s="46" t="s">
        <v>94</v>
      </c>
      <c r="D5" s="46" t="s">
        <v>95</v>
      </c>
      <c r="E5" s="45" t="s">
        <v>91</v>
      </c>
      <c r="F5" s="46"/>
    </row>
    <row r="6" spans="1:5" ht="12.75">
      <c r="A6">
        <v>-6</v>
      </c>
      <c r="B6" s="52">
        <f>12/1000</f>
        <v>0.012</v>
      </c>
      <c r="C6">
        <v>60</v>
      </c>
      <c r="D6" s="51">
        <v>144.65</v>
      </c>
      <c r="E6" s="52">
        <v>0.014</v>
      </c>
    </row>
    <row r="7" spans="1:2" ht="12.75">
      <c r="A7">
        <v>-60</v>
      </c>
      <c r="B7" s="52">
        <f>28/1000</f>
        <v>0.028</v>
      </c>
    </row>
    <row r="10" spans="1:5" s="46" customFormat="1" ht="39">
      <c r="A10" s="46" t="s">
        <v>109</v>
      </c>
      <c r="B10" s="49" t="s">
        <v>108</v>
      </c>
      <c r="C10" s="46" t="s">
        <v>110</v>
      </c>
      <c r="D10" s="46" t="s">
        <v>112</v>
      </c>
      <c r="E10" s="46" t="s">
        <v>111</v>
      </c>
    </row>
    <row r="11" spans="1:7" ht="12.75">
      <c r="A11" s="51">
        <f>144.39-0.1</f>
        <v>144.29</v>
      </c>
      <c r="B11" s="48">
        <f>$C$6*EXP(1)^(-1*((A11-$D$6)^2)/(2*($E$6^2)))</f>
        <v>1.5670311930415074E-142</v>
      </c>
      <c r="C11" s="48">
        <f>B11-60</f>
        <v>-60</v>
      </c>
      <c r="D11" s="48">
        <f>D6-B6/2</f>
        <v>144.644</v>
      </c>
      <c r="E11">
        <v>-6</v>
      </c>
      <c r="F11">
        <f>D6-B7/2</f>
        <v>144.636</v>
      </c>
      <c r="G11">
        <v>-60</v>
      </c>
    </row>
    <row r="12" spans="1:7" ht="12.75">
      <c r="A12" s="51">
        <f>A11+0.005</f>
        <v>144.295</v>
      </c>
      <c r="B12" s="48">
        <f aca="true" t="shared" si="0" ref="B12:B75">$C$6*EXP(1)^(-1*((A12-$D$6)^2)/(2*($E$6^2)))</f>
        <v>1.4315252104199907E-138</v>
      </c>
      <c r="C12" s="48">
        <f aca="true" t="shared" si="1" ref="C12:C75">B12-60</f>
        <v>-60</v>
      </c>
      <c r="D12" s="48">
        <f>D6+B6/2</f>
        <v>144.656</v>
      </c>
      <c r="E12">
        <v>-6</v>
      </c>
      <c r="F12">
        <f>D6+B7/2</f>
        <v>144.66400000000002</v>
      </c>
      <c r="G12">
        <v>-60</v>
      </c>
    </row>
    <row r="13" spans="1:3" ht="12.75">
      <c r="A13" s="51">
        <f aca="true" t="shared" si="2" ref="A13:A76">A12+0.005</f>
        <v>144.29999999999998</v>
      </c>
      <c r="B13" s="48">
        <f t="shared" si="0"/>
        <v>1.1511334013141508E-134</v>
      </c>
      <c r="C13" s="48">
        <f t="shared" si="1"/>
        <v>-60</v>
      </c>
    </row>
    <row r="14" spans="1:3" ht="12.75">
      <c r="A14" s="51">
        <f t="shared" si="2"/>
        <v>144.30499999999998</v>
      </c>
      <c r="B14" s="48">
        <f t="shared" si="0"/>
        <v>8.148123560442793E-131</v>
      </c>
      <c r="C14" s="48">
        <f t="shared" si="1"/>
        <v>-60</v>
      </c>
    </row>
    <row r="15" spans="1:3" ht="12.75">
      <c r="A15" s="51">
        <f t="shared" si="2"/>
        <v>144.30999999999997</v>
      </c>
      <c r="B15" s="48">
        <f t="shared" si="0"/>
        <v>5.076856083163349E-127</v>
      </c>
      <c r="C15" s="48">
        <f t="shared" si="1"/>
        <v>-60</v>
      </c>
    </row>
    <row r="16" spans="1:3" ht="12.75">
      <c r="A16" s="51">
        <f t="shared" si="2"/>
        <v>144.31499999999997</v>
      </c>
      <c r="B16" s="48">
        <f t="shared" si="0"/>
        <v>2.7844369881950798E-123</v>
      </c>
      <c r="C16" s="48">
        <f t="shared" si="1"/>
        <v>-60</v>
      </c>
    </row>
    <row r="17" spans="1:3" ht="12.75">
      <c r="A17" s="51">
        <f t="shared" si="2"/>
        <v>144.31999999999996</v>
      </c>
      <c r="B17" s="48">
        <f t="shared" si="0"/>
        <v>1.3442660541475183E-119</v>
      </c>
      <c r="C17" s="48">
        <f t="shared" si="1"/>
        <v>-60</v>
      </c>
    </row>
    <row r="18" spans="1:3" ht="12.75">
      <c r="A18" s="51">
        <f t="shared" si="2"/>
        <v>144.32499999999996</v>
      </c>
      <c r="B18" s="48">
        <f t="shared" si="0"/>
        <v>5.712659843646352E-116</v>
      </c>
      <c r="C18" s="48">
        <f t="shared" si="1"/>
        <v>-60</v>
      </c>
    </row>
    <row r="19" spans="1:3" ht="12.75">
      <c r="A19" s="51">
        <f t="shared" si="2"/>
        <v>144.32999999999996</v>
      </c>
      <c r="B19" s="48">
        <f t="shared" si="0"/>
        <v>2.13696197288965E-112</v>
      </c>
      <c r="C19" s="48">
        <f t="shared" si="1"/>
        <v>-60</v>
      </c>
    </row>
    <row r="20" spans="1:3" ht="12.75">
      <c r="A20" s="51">
        <f t="shared" si="2"/>
        <v>144.33499999999995</v>
      </c>
      <c r="B20" s="48">
        <f t="shared" si="0"/>
        <v>7.036561999092163E-109</v>
      </c>
      <c r="C20" s="48">
        <f t="shared" si="1"/>
        <v>-60</v>
      </c>
    </row>
    <row r="21" spans="1:3" ht="12.75">
      <c r="A21" s="51">
        <f t="shared" si="2"/>
        <v>144.33999999999995</v>
      </c>
      <c r="B21" s="48">
        <f t="shared" si="0"/>
        <v>2.0395273748384282E-105</v>
      </c>
      <c r="C21" s="48">
        <f t="shared" si="1"/>
        <v>-60</v>
      </c>
    </row>
    <row r="22" spans="1:3" ht="12.75">
      <c r="A22" s="51">
        <f t="shared" si="2"/>
        <v>144.34499999999994</v>
      </c>
      <c r="B22" s="48">
        <f t="shared" si="0"/>
        <v>5.203599398373716E-102</v>
      </c>
      <c r="C22" s="48">
        <f t="shared" si="1"/>
        <v>-60</v>
      </c>
    </row>
    <row r="23" spans="1:3" ht="12.75">
      <c r="A23" s="51">
        <f t="shared" si="2"/>
        <v>144.34999999999994</v>
      </c>
      <c r="B23" s="48">
        <f t="shared" si="0"/>
        <v>1.168647317223831E-98</v>
      </c>
      <c r="C23" s="48">
        <f t="shared" si="1"/>
        <v>-60</v>
      </c>
    </row>
    <row r="24" spans="1:3" ht="12.75">
      <c r="A24" s="51">
        <f t="shared" si="2"/>
        <v>144.35499999999993</v>
      </c>
      <c r="B24" s="48">
        <f t="shared" si="0"/>
        <v>2.310299976683576E-95</v>
      </c>
      <c r="C24" s="48">
        <f t="shared" si="1"/>
        <v>-60</v>
      </c>
    </row>
    <row r="25" spans="1:3" ht="12.75">
      <c r="A25" s="51">
        <f t="shared" si="2"/>
        <v>144.35999999999993</v>
      </c>
      <c r="B25" s="48">
        <f t="shared" si="0"/>
        <v>4.020301062634485E-92</v>
      </c>
      <c r="C25" s="48">
        <f t="shared" si="1"/>
        <v>-60</v>
      </c>
    </row>
    <row r="26" spans="1:3" ht="12.75">
      <c r="A26" s="51">
        <f t="shared" si="2"/>
        <v>144.36499999999992</v>
      </c>
      <c r="B26" s="48">
        <f t="shared" si="0"/>
        <v>6.1582040549280154E-89</v>
      </c>
      <c r="C26" s="48">
        <f t="shared" si="1"/>
        <v>-60</v>
      </c>
    </row>
    <row r="27" spans="1:3" ht="12.75">
      <c r="A27" s="51">
        <f t="shared" si="2"/>
        <v>144.36999999999992</v>
      </c>
      <c r="B27" s="48">
        <f t="shared" si="0"/>
        <v>8.30337915939573E-86</v>
      </c>
      <c r="C27" s="48">
        <f t="shared" si="1"/>
        <v>-60</v>
      </c>
    </row>
    <row r="28" spans="1:3" ht="12.75">
      <c r="A28" s="51">
        <f t="shared" si="2"/>
        <v>144.37499999999991</v>
      </c>
      <c r="B28" s="48">
        <f t="shared" si="0"/>
        <v>9.855098280942673E-83</v>
      </c>
      <c r="C28" s="48">
        <f t="shared" si="1"/>
        <v>-60</v>
      </c>
    </row>
    <row r="29" spans="1:3" ht="12.75">
      <c r="A29" s="51">
        <f t="shared" si="2"/>
        <v>144.3799999999999</v>
      </c>
      <c r="B29" s="48">
        <f t="shared" si="0"/>
        <v>1.0296090360340898E-79</v>
      </c>
      <c r="C29" s="48">
        <f t="shared" si="1"/>
        <v>-60</v>
      </c>
    </row>
    <row r="30" spans="1:3" ht="12.75">
      <c r="A30" s="51">
        <f t="shared" si="2"/>
        <v>144.3849999999999</v>
      </c>
      <c r="B30" s="48">
        <f t="shared" si="0"/>
        <v>9.468670999266592E-77</v>
      </c>
      <c r="C30" s="48">
        <f t="shared" si="1"/>
        <v>-60</v>
      </c>
    </row>
    <row r="31" spans="1:3" ht="12.75">
      <c r="A31" s="51">
        <f t="shared" si="2"/>
        <v>144.3899999999999</v>
      </c>
      <c r="B31" s="48">
        <f t="shared" si="0"/>
        <v>7.66497960715843E-74</v>
      </c>
      <c r="C31" s="48">
        <f t="shared" si="1"/>
        <v>-60</v>
      </c>
    </row>
    <row r="32" spans="1:3" ht="12.75">
      <c r="A32" s="51">
        <f t="shared" si="2"/>
        <v>144.3949999999999</v>
      </c>
      <c r="B32" s="48">
        <f t="shared" si="0"/>
        <v>5.4618312311197334E-71</v>
      </c>
      <c r="C32" s="48">
        <f t="shared" si="1"/>
        <v>-60</v>
      </c>
    </row>
    <row r="33" spans="1:3" ht="12.75">
      <c r="A33" s="51">
        <f t="shared" si="2"/>
        <v>144.3999999999999</v>
      </c>
      <c r="B33" s="48">
        <f t="shared" si="0"/>
        <v>3.4258697307665385E-68</v>
      </c>
      <c r="C33" s="48">
        <f t="shared" si="1"/>
        <v>-60</v>
      </c>
    </row>
    <row r="34" spans="1:3" ht="12.75">
      <c r="A34" s="51">
        <f t="shared" si="2"/>
        <v>144.4049999999999</v>
      </c>
      <c r="B34" s="48">
        <f t="shared" si="0"/>
        <v>1.8915102928075172E-65</v>
      </c>
      <c r="C34" s="48">
        <f t="shared" si="1"/>
        <v>-60</v>
      </c>
    </row>
    <row r="35" spans="1:3" ht="12.75">
      <c r="A35" s="51">
        <f t="shared" si="2"/>
        <v>144.40999999999988</v>
      </c>
      <c r="B35" s="48">
        <f t="shared" si="0"/>
        <v>9.192885875229797E-63</v>
      </c>
      <c r="C35" s="48">
        <f t="shared" si="1"/>
        <v>-60</v>
      </c>
    </row>
    <row r="36" spans="1:3" ht="12.75">
      <c r="A36" s="51">
        <f t="shared" si="2"/>
        <v>144.41499999999988</v>
      </c>
      <c r="B36" s="48">
        <f t="shared" si="0"/>
        <v>3.932786079903752E-60</v>
      </c>
      <c r="C36" s="48">
        <f t="shared" si="1"/>
        <v>-60</v>
      </c>
    </row>
    <row r="37" spans="1:3" ht="12.75">
      <c r="A37" s="51">
        <f t="shared" si="2"/>
        <v>144.41999999999987</v>
      </c>
      <c r="B37" s="48">
        <f t="shared" si="0"/>
        <v>1.4809966464356444E-57</v>
      </c>
      <c r="C37" s="48">
        <f t="shared" si="1"/>
        <v>-60</v>
      </c>
    </row>
    <row r="38" spans="1:3" ht="12.75">
      <c r="A38" s="51">
        <f t="shared" si="2"/>
        <v>144.42499999999987</v>
      </c>
      <c r="B38" s="48">
        <f t="shared" si="0"/>
        <v>4.909227087722172E-55</v>
      </c>
      <c r="C38" s="48">
        <f t="shared" si="1"/>
        <v>-60</v>
      </c>
    </row>
    <row r="39" spans="1:3" ht="12.75">
      <c r="A39" s="51">
        <f t="shared" si="2"/>
        <v>144.42999999999986</v>
      </c>
      <c r="B39" s="48">
        <f t="shared" si="0"/>
        <v>1.4324433787566636E-52</v>
      </c>
      <c r="C39" s="48">
        <f t="shared" si="1"/>
        <v>-60</v>
      </c>
    </row>
    <row r="40" spans="1:3" ht="12.75">
      <c r="A40" s="51">
        <f t="shared" si="2"/>
        <v>144.43499999999986</v>
      </c>
      <c r="B40" s="48">
        <f t="shared" si="0"/>
        <v>3.6791466783819407E-50</v>
      </c>
      <c r="C40" s="48">
        <f t="shared" si="1"/>
        <v>-60</v>
      </c>
    </row>
    <row r="41" spans="1:3" ht="12.75">
      <c r="A41" s="51">
        <f t="shared" si="2"/>
        <v>144.43999999999986</v>
      </c>
      <c r="B41" s="48">
        <f t="shared" si="0"/>
        <v>8.31805976050975E-48</v>
      </c>
      <c r="C41" s="48">
        <f t="shared" si="1"/>
        <v>-60</v>
      </c>
    </row>
    <row r="42" spans="1:3" ht="12.75">
      <c r="A42" s="51">
        <f t="shared" si="2"/>
        <v>144.44499999999985</v>
      </c>
      <c r="B42" s="48">
        <f t="shared" si="0"/>
        <v>1.6553973882146956E-45</v>
      </c>
      <c r="C42" s="48">
        <f t="shared" si="1"/>
        <v>-60</v>
      </c>
    </row>
    <row r="43" spans="1:3" ht="12.75">
      <c r="A43" s="51">
        <f t="shared" si="2"/>
        <v>144.44999999999985</v>
      </c>
      <c r="B43" s="48">
        <f t="shared" si="0"/>
        <v>2.8999318429147337E-43</v>
      </c>
      <c r="C43" s="48">
        <f t="shared" si="1"/>
        <v>-60</v>
      </c>
    </row>
    <row r="44" spans="1:3" ht="12.75">
      <c r="A44" s="51">
        <f t="shared" si="2"/>
        <v>144.45499999999984</v>
      </c>
      <c r="B44" s="48">
        <f t="shared" si="0"/>
        <v>4.471761284545669E-41</v>
      </c>
      <c r="C44" s="48">
        <f t="shared" si="1"/>
        <v>-60</v>
      </c>
    </row>
    <row r="45" spans="1:3" ht="12.75">
      <c r="A45" s="51">
        <f t="shared" si="2"/>
        <v>144.45999999999984</v>
      </c>
      <c r="B45" s="48">
        <f t="shared" si="0"/>
        <v>6.06980484694054E-39</v>
      </c>
      <c r="C45" s="48">
        <f t="shared" si="1"/>
        <v>-60</v>
      </c>
    </row>
    <row r="46" spans="1:3" ht="12.75">
      <c r="A46" s="51">
        <f t="shared" si="2"/>
        <v>144.46499999999983</v>
      </c>
      <c r="B46" s="48">
        <f t="shared" si="0"/>
        <v>7.2523063349988614E-37</v>
      </c>
      <c r="C46" s="48">
        <f t="shared" si="1"/>
        <v>-60</v>
      </c>
    </row>
    <row r="47" spans="1:3" ht="12.75">
      <c r="A47" s="51">
        <f t="shared" si="2"/>
        <v>144.46999999999983</v>
      </c>
      <c r="B47" s="48">
        <f t="shared" si="0"/>
        <v>7.627511096131527E-35</v>
      </c>
      <c r="C47" s="48">
        <f t="shared" si="1"/>
        <v>-60</v>
      </c>
    </row>
    <row r="48" spans="1:3" ht="12.75">
      <c r="A48" s="51">
        <f t="shared" si="2"/>
        <v>144.47499999999982</v>
      </c>
      <c r="B48" s="48">
        <f t="shared" si="0"/>
        <v>7.061465662383241E-33</v>
      </c>
      <c r="C48" s="48">
        <f t="shared" si="1"/>
        <v>-60</v>
      </c>
    </row>
    <row r="49" spans="1:3" ht="12.75">
      <c r="A49" s="51">
        <f t="shared" si="2"/>
        <v>144.47999999999982</v>
      </c>
      <c r="B49" s="48">
        <f t="shared" si="0"/>
        <v>5.754560373832017E-31</v>
      </c>
      <c r="C49" s="48">
        <f t="shared" si="1"/>
        <v>-60</v>
      </c>
    </row>
    <row r="50" spans="1:3" ht="12.75">
      <c r="A50" s="51">
        <f t="shared" si="2"/>
        <v>144.48499999999981</v>
      </c>
      <c r="B50" s="48">
        <f t="shared" si="0"/>
        <v>4.127953017288773E-29</v>
      </c>
      <c r="C50" s="48">
        <f t="shared" si="1"/>
        <v>-60</v>
      </c>
    </row>
    <row r="51" spans="1:3" ht="12.75">
      <c r="A51" s="51">
        <f t="shared" si="2"/>
        <v>144.4899999999998</v>
      </c>
      <c r="B51" s="48">
        <f t="shared" si="0"/>
        <v>2.606529450217761E-27</v>
      </c>
      <c r="C51" s="48">
        <f t="shared" si="1"/>
        <v>-60</v>
      </c>
    </row>
    <row r="52" spans="1:3" ht="12.75">
      <c r="A52" s="51">
        <f t="shared" si="2"/>
        <v>144.4949999999998</v>
      </c>
      <c r="B52" s="48">
        <f t="shared" si="0"/>
        <v>1.4487579176153077E-25</v>
      </c>
      <c r="C52" s="48">
        <f t="shared" si="1"/>
        <v>-60</v>
      </c>
    </row>
    <row r="53" spans="1:3" ht="12.75">
      <c r="A53" s="51">
        <f t="shared" si="2"/>
        <v>144.4999999999998</v>
      </c>
      <c r="B53" s="48">
        <f t="shared" si="0"/>
        <v>7.088172927665119E-24</v>
      </c>
      <c r="C53" s="48">
        <f t="shared" si="1"/>
        <v>-60</v>
      </c>
    </row>
    <row r="54" spans="1:3" ht="12.75">
      <c r="A54" s="51">
        <f t="shared" si="2"/>
        <v>144.5049999999998</v>
      </c>
      <c r="B54" s="48">
        <f t="shared" si="0"/>
        <v>3.0526575109299435E-22</v>
      </c>
      <c r="C54" s="48">
        <f t="shared" si="1"/>
        <v>-60</v>
      </c>
    </row>
    <row r="55" spans="1:3" ht="12.75">
      <c r="A55" s="51">
        <f t="shared" si="2"/>
        <v>144.5099999999998</v>
      </c>
      <c r="B55" s="48">
        <f t="shared" si="0"/>
        <v>1.1572499086016848E-20</v>
      </c>
      <c r="C55" s="48">
        <f t="shared" si="1"/>
        <v>-60</v>
      </c>
    </row>
    <row r="56" spans="1:3" ht="12.75">
      <c r="A56" s="51">
        <f t="shared" si="2"/>
        <v>144.5149999999998</v>
      </c>
      <c r="B56" s="48">
        <f t="shared" si="0"/>
        <v>3.8617266039322817E-19</v>
      </c>
      <c r="C56" s="48">
        <f t="shared" si="1"/>
        <v>-60</v>
      </c>
    </row>
    <row r="57" spans="1:3" ht="12.75">
      <c r="A57" s="51">
        <f t="shared" si="2"/>
        <v>144.51999999999978</v>
      </c>
      <c r="B57" s="48">
        <f t="shared" si="0"/>
        <v>1.1343346243905767E-17</v>
      </c>
      <c r="C57" s="48">
        <f t="shared" si="1"/>
        <v>-60</v>
      </c>
    </row>
    <row r="58" spans="1:3" ht="12.75">
      <c r="A58" s="51">
        <f t="shared" si="2"/>
        <v>144.52499999999978</v>
      </c>
      <c r="B58" s="48">
        <f t="shared" si="0"/>
        <v>2.9329600599552455E-16</v>
      </c>
      <c r="C58" s="48">
        <f t="shared" si="1"/>
        <v>-60</v>
      </c>
    </row>
    <row r="59" spans="1:3" ht="12.75">
      <c r="A59" s="51">
        <f t="shared" si="2"/>
        <v>144.52999999999977</v>
      </c>
      <c r="B59" s="48">
        <f t="shared" si="0"/>
        <v>6.675386327828636E-15</v>
      </c>
      <c r="C59" s="48">
        <f t="shared" si="1"/>
        <v>-59.99999999999999</v>
      </c>
    </row>
    <row r="60" spans="1:3" ht="12.75">
      <c r="A60" s="51">
        <f t="shared" si="2"/>
        <v>144.53499999999977</v>
      </c>
      <c r="B60" s="48">
        <f t="shared" si="0"/>
        <v>1.337371169188594E-13</v>
      </c>
      <c r="C60" s="48">
        <f t="shared" si="1"/>
        <v>-59.999999999999865</v>
      </c>
    </row>
    <row r="61" spans="1:3" ht="12.75">
      <c r="A61" s="51">
        <f t="shared" si="2"/>
        <v>144.53999999999976</v>
      </c>
      <c r="B61" s="48">
        <f t="shared" si="0"/>
        <v>2.358483291260509E-12</v>
      </c>
      <c r="C61" s="48">
        <f t="shared" si="1"/>
        <v>-59.99999999999764</v>
      </c>
    </row>
    <row r="62" spans="1:3" ht="12.75">
      <c r="A62" s="51">
        <f t="shared" si="2"/>
        <v>144.54499999999976</v>
      </c>
      <c r="B62" s="48">
        <f t="shared" si="0"/>
        <v>3.661162006081569E-11</v>
      </c>
      <c r="C62" s="48">
        <f t="shared" si="1"/>
        <v>-59.999999999963386</v>
      </c>
    </row>
    <row r="63" spans="1:3" ht="12.75">
      <c r="A63" s="51">
        <f t="shared" si="2"/>
        <v>144.54999999999976</v>
      </c>
      <c r="B63" s="48">
        <f t="shared" si="0"/>
        <v>5.002768255882313E-10</v>
      </c>
      <c r="C63" s="48">
        <f t="shared" si="1"/>
        <v>-59.99999999949972</v>
      </c>
    </row>
    <row r="64" spans="1:3" ht="12.75">
      <c r="A64" s="51">
        <f t="shared" si="2"/>
        <v>144.55499999999975</v>
      </c>
      <c r="B64" s="48">
        <f t="shared" si="0"/>
        <v>6.017375587647458E-09</v>
      </c>
      <c r="C64" s="48">
        <f t="shared" si="1"/>
        <v>-59.99999999398263</v>
      </c>
    </row>
    <row r="65" spans="1:3" ht="12.75">
      <c r="A65" s="51">
        <f t="shared" si="2"/>
        <v>144.55999999999975</v>
      </c>
      <c r="B65" s="48">
        <f t="shared" si="0"/>
        <v>6.371022660404465E-08</v>
      </c>
      <c r="C65" s="48">
        <f t="shared" si="1"/>
        <v>-59.999999936289775</v>
      </c>
    </row>
    <row r="66" spans="1:3" ht="12.75">
      <c r="A66" s="51">
        <f t="shared" si="2"/>
        <v>144.56499999999974</v>
      </c>
      <c r="B66" s="48">
        <f t="shared" si="0"/>
        <v>5.937675721283972E-07</v>
      </c>
      <c r="C66" s="48">
        <f t="shared" si="1"/>
        <v>-59.999999406232426</v>
      </c>
    </row>
    <row r="67" spans="1:3" ht="12.75">
      <c r="A67" s="51">
        <f t="shared" si="2"/>
        <v>144.56999999999974</v>
      </c>
      <c r="B67" s="48">
        <f t="shared" si="0"/>
        <v>4.871123008953001E-06</v>
      </c>
      <c r="C67" s="48">
        <f t="shared" si="1"/>
        <v>-59.99999512887699</v>
      </c>
    </row>
    <row r="68" spans="1:3" ht="12.75">
      <c r="A68" s="51">
        <f t="shared" si="2"/>
        <v>144.57499999999973</v>
      </c>
      <c r="B68" s="48">
        <f t="shared" si="0"/>
        <v>3.517604545744985E-05</v>
      </c>
      <c r="C68" s="48">
        <f t="shared" si="1"/>
        <v>-59.99996482395454</v>
      </c>
    </row>
    <row r="69" spans="1:3" ht="12.75">
      <c r="A69" s="51">
        <f t="shared" si="2"/>
        <v>144.57999999999973</v>
      </c>
      <c r="B69" s="48">
        <f t="shared" si="0"/>
        <v>0.0002235991903025689</v>
      </c>
      <c r="C69" s="48">
        <f t="shared" si="1"/>
        <v>-59.9997764008097</v>
      </c>
    </row>
    <row r="70" spans="1:3" ht="12.75">
      <c r="A70" s="51">
        <f t="shared" si="2"/>
        <v>144.58499999999972</v>
      </c>
      <c r="B70" s="48">
        <f t="shared" si="0"/>
        <v>0.0012511193324965272</v>
      </c>
      <c r="C70" s="48">
        <f t="shared" si="1"/>
        <v>-59.998748880667506</v>
      </c>
    </row>
    <row r="71" spans="1:3" ht="12.75">
      <c r="A71" s="51">
        <f t="shared" si="2"/>
        <v>144.58999999999972</v>
      </c>
      <c r="B71" s="48">
        <f t="shared" si="0"/>
        <v>0.006162153876638888</v>
      </c>
      <c r="C71" s="48">
        <f t="shared" si="1"/>
        <v>-59.99383784612336</v>
      </c>
    </row>
    <row r="72" spans="1:3" ht="12.75">
      <c r="A72" s="51">
        <f t="shared" si="2"/>
        <v>144.59499999999971</v>
      </c>
      <c r="B72" s="48">
        <f t="shared" si="0"/>
        <v>0.02671601254490956</v>
      </c>
      <c r="C72" s="48">
        <f t="shared" si="1"/>
        <v>-59.97328398745509</v>
      </c>
    </row>
    <row r="73" spans="1:3" ht="12.75">
      <c r="A73" s="51">
        <f t="shared" si="2"/>
        <v>144.5999999999997</v>
      </c>
      <c r="B73" s="48">
        <f t="shared" si="0"/>
        <v>0.1019567619254716</v>
      </c>
      <c r="C73" s="48">
        <f t="shared" si="1"/>
        <v>-59.89804323807453</v>
      </c>
    </row>
    <row r="74" spans="1:3" ht="12.75">
      <c r="A74" s="51">
        <f t="shared" si="2"/>
        <v>144.6049999999997</v>
      </c>
      <c r="B74" s="48">
        <f t="shared" si="0"/>
        <v>0.3425040610131603</v>
      </c>
      <c r="C74" s="48">
        <f t="shared" si="1"/>
        <v>-59.65749593898684</v>
      </c>
    </row>
    <row r="75" spans="1:3" ht="12.75">
      <c r="A75" s="51">
        <f t="shared" si="2"/>
        <v>144.6099999999997</v>
      </c>
      <c r="B75" s="48">
        <f t="shared" si="0"/>
        <v>1.0127930488644197</v>
      </c>
      <c r="C75" s="48">
        <f t="shared" si="1"/>
        <v>-58.98720695113558</v>
      </c>
    </row>
    <row r="76" spans="1:3" ht="12.75">
      <c r="A76" s="51">
        <f t="shared" si="2"/>
        <v>144.6149999999997</v>
      </c>
      <c r="B76" s="48">
        <f aca="true" t="shared" si="3" ref="B76:B139">$C$6*EXP(1)^(-1*((A76-$D$6)^2)/(2*($E$6^2)))</f>
        <v>2.6362160172588744</v>
      </c>
      <c r="C76" s="48">
        <f aca="true" t="shared" si="4" ref="C76:C109">B76-60</f>
        <v>-57.363783982741126</v>
      </c>
    </row>
    <row r="77" spans="1:3" ht="12.75">
      <c r="A77" s="51">
        <f aca="true" t="shared" si="5" ref="A77:A140">A76+0.005</f>
        <v>144.6199999999997</v>
      </c>
      <c r="B77" s="48">
        <f t="shared" si="3"/>
        <v>6.040133986083779</v>
      </c>
      <c r="C77" s="48">
        <f t="shared" si="4"/>
        <v>-53.95986601391622</v>
      </c>
    </row>
    <row r="78" spans="1:3" ht="12.75">
      <c r="A78" s="51">
        <f t="shared" si="5"/>
        <v>144.6249999999997</v>
      </c>
      <c r="B78" s="48">
        <f t="shared" si="3"/>
        <v>12.181967774573657</v>
      </c>
      <c r="C78" s="48">
        <f t="shared" si="4"/>
        <v>-47.81803222542634</v>
      </c>
    </row>
    <row r="79" spans="1:3" ht="12.75">
      <c r="A79" s="51">
        <f t="shared" si="5"/>
        <v>144.62999999999968</v>
      </c>
      <c r="B79" s="48">
        <f t="shared" si="3"/>
        <v>21.626867315156744</v>
      </c>
      <c r="C79" s="48">
        <f t="shared" si="4"/>
        <v>-38.373132684843256</v>
      </c>
    </row>
    <row r="80" spans="1:3" ht="12.75">
      <c r="A80" s="51">
        <f t="shared" si="5"/>
        <v>144.63499999999968</v>
      </c>
      <c r="B80" s="48">
        <f t="shared" si="3"/>
        <v>33.796761029252345</v>
      </c>
      <c r="C80" s="48">
        <f t="shared" si="4"/>
        <v>-26.203238970747655</v>
      </c>
    </row>
    <row r="81" spans="1:3" ht="12.75">
      <c r="A81" s="51">
        <f t="shared" si="5"/>
        <v>144.63999999999967</v>
      </c>
      <c r="B81" s="48">
        <f t="shared" si="3"/>
        <v>46.490245732207555</v>
      </c>
      <c r="C81" s="48">
        <f t="shared" si="4"/>
        <v>-13.509754267792445</v>
      </c>
    </row>
    <row r="82" spans="1:3" ht="12.75">
      <c r="A82" s="51">
        <f t="shared" si="5"/>
        <v>144.64499999999967</v>
      </c>
      <c r="B82" s="48">
        <f t="shared" si="3"/>
        <v>56.292935742663225</v>
      </c>
      <c r="C82" s="48">
        <f t="shared" si="4"/>
        <v>-3.707064257336775</v>
      </c>
    </row>
    <row r="83" spans="1:3" ht="12.75">
      <c r="A83" s="51">
        <f t="shared" si="5"/>
        <v>144.64999999999966</v>
      </c>
      <c r="B83" s="48">
        <f t="shared" si="3"/>
        <v>60</v>
      </c>
      <c r="C83" s="48">
        <f t="shared" si="4"/>
        <v>0</v>
      </c>
    </row>
    <row r="84" spans="1:3" ht="12.75">
      <c r="A84" s="51">
        <f t="shared" si="5"/>
        <v>144.65499999999966</v>
      </c>
      <c r="B84" s="48">
        <f t="shared" si="3"/>
        <v>56.29293574364278</v>
      </c>
      <c r="C84" s="48">
        <f t="shared" si="4"/>
        <v>-3.7070642563572207</v>
      </c>
    </row>
    <row r="85" spans="1:3" ht="12.75">
      <c r="A85" s="51">
        <f t="shared" si="5"/>
        <v>144.65999999999966</v>
      </c>
      <c r="B85" s="48">
        <f t="shared" si="3"/>
        <v>46.49024573382551</v>
      </c>
      <c r="C85" s="48">
        <f t="shared" si="4"/>
        <v>-13.50975426617449</v>
      </c>
    </row>
    <row r="86" spans="1:3" ht="12.75">
      <c r="A86" s="51">
        <f t="shared" si="5"/>
        <v>144.66499999999965</v>
      </c>
      <c r="B86" s="48">
        <f t="shared" si="3"/>
        <v>33.79676103101664</v>
      </c>
      <c r="C86" s="48">
        <f t="shared" si="4"/>
        <v>-26.203238968983356</v>
      </c>
    </row>
    <row r="87" spans="1:3" ht="12.75">
      <c r="A87" s="51">
        <f t="shared" si="5"/>
        <v>144.66999999999965</v>
      </c>
      <c r="B87" s="48">
        <f t="shared" si="3"/>
        <v>21.626867316662064</v>
      </c>
      <c r="C87" s="48">
        <f t="shared" si="4"/>
        <v>-38.373132683337936</v>
      </c>
    </row>
    <row r="88" spans="1:3" ht="12.75">
      <c r="A88" s="51">
        <f t="shared" si="5"/>
        <v>144.67499999999964</v>
      </c>
      <c r="B88" s="48">
        <f t="shared" si="3"/>
        <v>12.181967775633552</v>
      </c>
      <c r="C88" s="48">
        <f t="shared" si="4"/>
        <v>-47.81803222436645</v>
      </c>
    </row>
    <row r="89" spans="1:3" ht="12.75">
      <c r="A89" s="51">
        <f t="shared" si="5"/>
        <v>144.67999999999964</v>
      </c>
      <c r="B89" s="48">
        <f t="shared" si="3"/>
        <v>6.040133986714407</v>
      </c>
      <c r="C89" s="48">
        <f t="shared" si="4"/>
        <v>-53.95986601328559</v>
      </c>
    </row>
    <row r="90" spans="1:3" ht="12.75">
      <c r="A90" s="51">
        <f t="shared" si="5"/>
        <v>144.68499999999963</v>
      </c>
      <c r="B90" s="48">
        <f t="shared" si="3"/>
        <v>2.636216017579985</v>
      </c>
      <c r="C90" s="48">
        <f t="shared" si="4"/>
        <v>-57.36378398242002</v>
      </c>
    </row>
    <row r="91" spans="1:3" ht="12.75">
      <c r="A91" s="51">
        <f t="shared" si="5"/>
        <v>144.68999999999963</v>
      </c>
      <c r="B91" s="48">
        <f t="shared" si="3"/>
        <v>1.0127930490054091</v>
      </c>
      <c r="C91" s="48">
        <f t="shared" si="4"/>
        <v>-58.98720695099459</v>
      </c>
    </row>
    <row r="92" spans="1:3" ht="12.75">
      <c r="A92" s="51">
        <f t="shared" si="5"/>
        <v>144.69499999999962</v>
      </c>
      <c r="B92" s="48">
        <f t="shared" si="3"/>
        <v>0.3425040610667998</v>
      </c>
      <c r="C92" s="48">
        <f t="shared" si="4"/>
        <v>-59.6574959389332</v>
      </c>
    </row>
    <row r="93" spans="1:3" ht="12.75">
      <c r="A93" s="51">
        <f t="shared" si="5"/>
        <v>144.69999999999962</v>
      </c>
      <c r="B93" s="48">
        <f t="shared" si="3"/>
        <v>0.10195676194321303</v>
      </c>
      <c r="C93" s="48">
        <f t="shared" si="4"/>
        <v>-59.898043238056786</v>
      </c>
    </row>
    <row r="94" spans="1:3" ht="12.75">
      <c r="A94" s="51">
        <f t="shared" si="5"/>
        <v>144.70499999999961</v>
      </c>
      <c r="B94" s="48">
        <f t="shared" si="3"/>
        <v>0.026716012550023305</v>
      </c>
      <c r="C94" s="48">
        <f t="shared" si="4"/>
        <v>-59.973283987449975</v>
      </c>
    </row>
    <row r="95" spans="1:3" ht="12.75">
      <c r="A95" s="51">
        <f t="shared" si="5"/>
        <v>144.7099999999996</v>
      </c>
      <c r="B95" s="48">
        <f t="shared" si="3"/>
        <v>0.006162153877925635</v>
      </c>
      <c r="C95" s="48">
        <f t="shared" si="4"/>
        <v>-59.99383784612208</v>
      </c>
    </row>
    <row r="96" spans="1:3" ht="12.75">
      <c r="A96" s="51">
        <f t="shared" si="5"/>
        <v>144.7149999999996</v>
      </c>
      <c r="B96" s="48">
        <f t="shared" si="3"/>
        <v>0.0012511193327795476</v>
      </c>
      <c r="C96" s="48">
        <f t="shared" si="4"/>
        <v>-59.99874888066722</v>
      </c>
    </row>
    <row r="97" spans="1:3" ht="12.75">
      <c r="A97" s="51">
        <f t="shared" si="5"/>
        <v>144.7199999999996</v>
      </c>
      <c r="B97" s="48">
        <f t="shared" si="3"/>
        <v>0.00022359919035704057</v>
      </c>
      <c r="C97" s="48">
        <f t="shared" si="4"/>
        <v>-59.999776400809644</v>
      </c>
    </row>
    <row r="98" spans="1:3" ht="12.75">
      <c r="A98" s="51">
        <f t="shared" si="5"/>
        <v>144.7249999999996</v>
      </c>
      <c r="B98" s="48">
        <f t="shared" si="3"/>
        <v>3.517604546663137E-05</v>
      </c>
      <c r="C98" s="48">
        <f t="shared" si="4"/>
        <v>-59.999964823954535</v>
      </c>
    </row>
    <row r="99" spans="1:3" ht="12.75">
      <c r="A99" s="51">
        <f t="shared" si="5"/>
        <v>144.7299999999996</v>
      </c>
      <c r="B99" s="48">
        <f t="shared" si="3"/>
        <v>4.8711230103092145E-06</v>
      </c>
      <c r="C99" s="48">
        <f t="shared" si="4"/>
        <v>-59.99999512887699</v>
      </c>
    </row>
    <row r="100" spans="1:3" ht="12.75">
      <c r="A100" s="51">
        <f t="shared" si="5"/>
        <v>144.7349999999996</v>
      </c>
      <c r="B100" s="48">
        <f t="shared" si="3"/>
        <v>5.937675723040435E-07</v>
      </c>
      <c r="C100" s="48">
        <f t="shared" si="4"/>
        <v>-59.999999406232426</v>
      </c>
    </row>
    <row r="101" spans="1:3" ht="12.75">
      <c r="A101" s="51">
        <f t="shared" si="5"/>
        <v>144.73999999999958</v>
      </c>
      <c r="B101" s="48">
        <f t="shared" si="3"/>
        <v>6.371022662400005E-08</v>
      </c>
      <c r="C101" s="48">
        <f t="shared" si="4"/>
        <v>-59.999999936289775</v>
      </c>
    </row>
    <row r="102" spans="1:3" ht="12.75">
      <c r="A102" s="51">
        <f t="shared" si="5"/>
        <v>144.74499999999958</v>
      </c>
      <c r="B102" s="48">
        <f t="shared" si="3"/>
        <v>6.01737558963694E-09</v>
      </c>
      <c r="C102" s="48">
        <f t="shared" si="4"/>
        <v>-59.99999999398263</v>
      </c>
    </row>
    <row r="103" spans="1:3" ht="12.75">
      <c r="A103" s="51">
        <f t="shared" si="5"/>
        <v>144.74999999999957</v>
      </c>
      <c r="B103" s="48">
        <f t="shared" si="3"/>
        <v>5.002768257623377E-10</v>
      </c>
      <c r="C103" s="48">
        <f t="shared" si="4"/>
        <v>-59.99999999949972</v>
      </c>
    </row>
    <row r="104" spans="1:3" ht="12.75">
      <c r="A104" s="51">
        <f t="shared" si="5"/>
        <v>144.75499999999957</v>
      </c>
      <c r="B104" s="48">
        <f t="shared" si="3"/>
        <v>3.661162007419437E-11</v>
      </c>
      <c r="C104" s="48">
        <f t="shared" si="4"/>
        <v>-59.999999999963386</v>
      </c>
    </row>
    <row r="105" spans="1:3" ht="12.75">
      <c r="A105" s="51">
        <f t="shared" si="5"/>
        <v>144.75999999999956</v>
      </c>
      <c r="B105" s="48">
        <f t="shared" si="3"/>
        <v>2.3584832921633896E-12</v>
      </c>
      <c r="C105" s="48">
        <f t="shared" si="4"/>
        <v>-59.99999999999764</v>
      </c>
    </row>
    <row r="106" spans="1:3" ht="12.75">
      <c r="A106" s="51">
        <f t="shared" si="5"/>
        <v>144.76499999999956</v>
      </c>
      <c r="B106" s="48">
        <f t="shared" si="3"/>
        <v>1.337371169723847E-13</v>
      </c>
      <c r="C106" s="48">
        <f t="shared" si="4"/>
        <v>-59.999999999999865</v>
      </c>
    </row>
    <row r="107" spans="1:3" ht="12.75">
      <c r="A107" s="51">
        <f t="shared" si="5"/>
        <v>144.76999999999956</v>
      </c>
      <c r="B107" s="48">
        <f t="shared" si="3"/>
        <v>6.675386330616468E-15</v>
      </c>
      <c r="C107" s="48">
        <f t="shared" si="4"/>
        <v>-59.99999999999999</v>
      </c>
    </row>
    <row r="108" spans="1:3" ht="12.75">
      <c r="A108" s="51">
        <f t="shared" si="5"/>
        <v>144.77499999999955</v>
      </c>
      <c r="B108" s="48">
        <f t="shared" si="3"/>
        <v>2.93296006123115E-16</v>
      </c>
      <c r="C108" s="48">
        <f t="shared" si="4"/>
        <v>-60</v>
      </c>
    </row>
    <row r="109" spans="1:3" ht="12.75">
      <c r="A109" s="51">
        <f t="shared" si="5"/>
        <v>144.77999999999955</v>
      </c>
      <c r="B109" s="48">
        <f t="shared" si="3"/>
        <v>1.1343346249037767E-17</v>
      </c>
      <c r="C109" s="48">
        <f t="shared" si="4"/>
        <v>-60</v>
      </c>
    </row>
    <row r="110" spans="1:3" ht="12.75">
      <c r="A110" s="51">
        <f t="shared" si="5"/>
        <v>144.78499999999954</v>
      </c>
      <c r="B110" s="48">
        <f t="shared" si="3"/>
        <v>3.8617266057466455E-19</v>
      </c>
      <c r="C110" s="48">
        <f>B110-60</f>
        <v>-60</v>
      </c>
    </row>
    <row r="111" spans="1:3" ht="12.75">
      <c r="A111" s="51">
        <f t="shared" si="5"/>
        <v>144.78999999999954</v>
      </c>
      <c r="B111" s="48">
        <f t="shared" si="3"/>
        <v>1.1572499091655273E-20</v>
      </c>
      <c r="C111" s="48">
        <f aca="true" t="shared" si="6" ref="C111:C174">B111-60</f>
        <v>-60</v>
      </c>
    </row>
    <row r="112" spans="1:3" ht="12.75">
      <c r="A112" s="51">
        <f t="shared" si="5"/>
        <v>144.79499999999953</v>
      </c>
      <c r="B112" s="48">
        <f t="shared" si="3"/>
        <v>3.052657512470398E-22</v>
      </c>
      <c r="C112" s="48">
        <f t="shared" si="6"/>
        <v>-60</v>
      </c>
    </row>
    <row r="113" spans="1:3" ht="12.75">
      <c r="A113" s="51">
        <f t="shared" si="5"/>
        <v>144.79999999999953</v>
      </c>
      <c r="B113" s="48">
        <f t="shared" si="3"/>
        <v>7.088172931365349E-24</v>
      </c>
      <c r="C113" s="48">
        <f t="shared" si="6"/>
        <v>-60</v>
      </c>
    </row>
    <row r="114" spans="1:3" ht="12.75">
      <c r="A114" s="51">
        <f t="shared" si="5"/>
        <v>144.80499999999952</v>
      </c>
      <c r="B114" s="48">
        <f t="shared" si="3"/>
        <v>1.4487579183968214E-25</v>
      </c>
      <c r="C114" s="48">
        <f t="shared" si="6"/>
        <v>-60</v>
      </c>
    </row>
    <row r="115" spans="1:3" ht="12.75">
      <c r="A115" s="51">
        <f t="shared" si="5"/>
        <v>144.80999999999952</v>
      </c>
      <c r="B115" s="48">
        <f t="shared" si="3"/>
        <v>2.6065294516691397E-27</v>
      </c>
      <c r="C115" s="48">
        <f t="shared" si="6"/>
        <v>-60</v>
      </c>
    </row>
    <row r="116" spans="1:3" ht="12.75">
      <c r="A116" s="51">
        <f t="shared" si="5"/>
        <v>144.81499999999951</v>
      </c>
      <c r="B116" s="48">
        <f t="shared" si="3"/>
        <v>4.127953019659176E-29</v>
      </c>
      <c r="C116" s="48">
        <f t="shared" si="6"/>
        <v>-60</v>
      </c>
    </row>
    <row r="117" spans="1:3" ht="12.75">
      <c r="A117" s="51">
        <f t="shared" si="5"/>
        <v>144.8199999999995</v>
      </c>
      <c r="B117" s="48">
        <f t="shared" si="3"/>
        <v>5.754560377236648E-31</v>
      </c>
      <c r="C117" s="48">
        <f t="shared" si="6"/>
        <v>-60</v>
      </c>
    </row>
    <row r="118" spans="1:3" ht="12.75">
      <c r="A118" s="51">
        <f t="shared" si="5"/>
        <v>144.8249999999995</v>
      </c>
      <c r="B118" s="48">
        <f t="shared" si="3"/>
        <v>7.061465666683918E-33</v>
      </c>
      <c r="C118" s="48">
        <f t="shared" si="6"/>
        <v>-60</v>
      </c>
    </row>
    <row r="119" spans="1:3" ht="12.75">
      <c r="A119" s="51">
        <f t="shared" si="5"/>
        <v>144.8299999999995</v>
      </c>
      <c r="B119" s="48">
        <f t="shared" si="3"/>
        <v>7.627511100909836E-35</v>
      </c>
      <c r="C119" s="48">
        <f t="shared" si="6"/>
        <v>-60</v>
      </c>
    </row>
    <row r="120" spans="1:3" ht="12.75">
      <c r="A120" s="51">
        <f t="shared" si="5"/>
        <v>144.8349999999995</v>
      </c>
      <c r="B120" s="48">
        <f t="shared" si="3"/>
        <v>7.252306339668166E-37</v>
      </c>
      <c r="C120" s="48">
        <f t="shared" si="6"/>
        <v>-60</v>
      </c>
    </row>
    <row r="121" spans="1:3" ht="12.75">
      <c r="A121" s="51">
        <f t="shared" si="5"/>
        <v>144.8399999999995</v>
      </c>
      <c r="B121" s="48">
        <f t="shared" si="3"/>
        <v>6.069804850954082E-39</v>
      </c>
      <c r="C121" s="48">
        <f t="shared" si="6"/>
        <v>-60</v>
      </c>
    </row>
    <row r="122" spans="1:3" ht="12.75">
      <c r="A122" s="51">
        <f t="shared" si="5"/>
        <v>144.8449999999995</v>
      </c>
      <c r="B122" s="48">
        <f t="shared" si="3"/>
        <v>4.471761287580446E-41</v>
      </c>
      <c r="C122" s="48">
        <f t="shared" si="6"/>
        <v>-60</v>
      </c>
    </row>
    <row r="123" spans="1:3" ht="12.75">
      <c r="A123" s="51">
        <f t="shared" si="5"/>
        <v>144.84999999999948</v>
      </c>
      <c r="B123" s="48">
        <f t="shared" si="3"/>
        <v>2.8999318449332655E-43</v>
      </c>
      <c r="C123" s="48">
        <f t="shared" si="6"/>
        <v>-60</v>
      </c>
    </row>
    <row r="124" spans="1:3" ht="12.75">
      <c r="A124" s="51">
        <f t="shared" si="5"/>
        <v>144.85499999999948</v>
      </c>
      <c r="B124" s="48">
        <f t="shared" si="3"/>
        <v>1.655397389395725E-45</v>
      </c>
      <c r="C124" s="48">
        <f t="shared" si="6"/>
        <v>-60</v>
      </c>
    </row>
    <row r="125" spans="1:3" ht="12.75">
      <c r="A125" s="51">
        <f t="shared" si="5"/>
        <v>144.85999999999947</v>
      </c>
      <c r="B125" s="48">
        <f t="shared" si="3"/>
        <v>8.318059766588888E-48</v>
      </c>
      <c r="C125" s="48">
        <f t="shared" si="6"/>
        <v>-60</v>
      </c>
    </row>
    <row r="126" spans="1:3" ht="12.75">
      <c r="A126" s="51">
        <f t="shared" si="5"/>
        <v>144.86499999999947</v>
      </c>
      <c r="B126" s="48">
        <f t="shared" si="3"/>
        <v>3.6791466811347884E-50</v>
      </c>
      <c r="C126" s="48">
        <f t="shared" si="6"/>
        <v>-60</v>
      </c>
    </row>
    <row r="127" spans="1:3" ht="12.75">
      <c r="A127" s="51">
        <f t="shared" si="5"/>
        <v>144.86999999999946</v>
      </c>
      <c r="B127" s="48">
        <f t="shared" si="3"/>
        <v>1.432443379853397E-52</v>
      </c>
      <c r="C127" s="48">
        <f t="shared" si="6"/>
        <v>-60</v>
      </c>
    </row>
    <row r="128" spans="1:3" ht="12.75">
      <c r="A128" s="51">
        <f t="shared" si="5"/>
        <v>144.87499999999946</v>
      </c>
      <c r="B128" s="48">
        <f t="shared" si="3"/>
        <v>4.909227091566326E-55</v>
      </c>
      <c r="C128" s="48">
        <f t="shared" si="6"/>
        <v>-60</v>
      </c>
    </row>
    <row r="129" spans="1:3" ht="12.75">
      <c r="A129" s="51">
        <f t="shared" si="5"/>
        <v>144.87999999999946</v>
      </c>
      <c r="B129" s="48">
        <f t="shared" si="3"/>
        <v>1.4809966476210942E-57</v>
      </c>
      <c r="C129" s="48">
        <f t="shared" si="6"/>
        <v>-60</v>
      </c>
    </row>
    <row r="130" spans="1:3" ht="12.75">
      <c r="A130" s="51">
        <f t="shared" si="5"/>
        <v>144.88499999999945</v>
      </c>
      <c r="B130" s="48">
        <f t="shared" si="3"/>
        <v>3.932786083120232E-60</v>
      </c>
      <c r="C130" s="48">
        <f t="shared" si="6"/>
        <v>-60</v>
      </c>
    </row>
    <row r="131" spans="1:3" ht="12.75">
      <c r="A131" s="51">
        <f t="shared" si="5"/>
        <v>144.88999999999945</v>
      </c>
      <c r="B131" s="48">
        <f t="shared" si="3"/>
        <v>9.192885882908221E-63</v>
      </c>
      <c r="C131" s="48">
        <f t="shared" si="6"/>
        <v>-60</v>
      </c>
    </row>
    <row r="132" spans="1:3" ht="12.75">
      <c r="A132" s="51">
        <f t="shared" si="5"/>
        <v>144.89499999999944</v>
      </c>
      <c r="B132" s="48">
        <f t="shared" si="3"/>
        <v>1.8915102944203162E-65</v>
      </c>
      <c r="C132" s="48">
        <f t="shared" si="6"/>
        <v>-60</v>
      </c>
    </row>
    <row r="133" spans="1:3" ht="12.75">
      <c r="A133" s="51">
        <f t="shared" si="5"/>
        <v>144.89999999999944</v>
      </c>
      <c r="B133" s="48">
        <f t="shared" si="3"/>
        <v>3.4258697337472004E-68</v>
      </c>
      <c r="C133" s="48">
        <f t="shared" si="6"/>
        <v>-60</v>
      </c>
    </row>
    <row r="134" spans="1:3" ht="12.75">
      <c r="A134" s="51">
        <f t="shared" si="5"/>
        <v>144.90499999999943</v>
      </c>
      <c r="B134" s="48">
        <f t="shared" si="3"/>
        <v>5.461831235967089E-71</v>
      </c>
      <c r="C134" s="48">
        <f t="shared" si="6"/>
        <v>-60</v>
      </c>
    </row>
    <row r="135" spans="1:3" ht="12.75">
      <c r="A135" s="51">
        <f t="shared" si="5"/>
        <v>144.90999999999943</v>
      </c>
      <c r="B135" s="48">
        <f t="shared" si="3"/>
        <v>7.664979614094396E-74</v>
      </c>
      <c r="C135" s="48">
        <f t="shared" si="6"/>
        <v>-60</v>
      </c>
    </row>
    <row r="136" spans="1:3" ht="12.75">
      <c r="A136" s="51">
        <f t="shared" si="5"/>
        <v>144.91499999999942</v>
      </c>
      <c r="B136" s="48">
        <f t="shared" si="3"/>
        <v>9.468671007999401E-77</v>
      </c>
      <c r="C136" s="48">
        <f t="shared" si="6"/>
        <v>-60</v>
      </c>
    </row>
    <row r="137" spans="1:3" ht="12.75">
      <c r="A137" s="51">
        <f t="shared" si="5"/>
        <v>144.91999999999942</v>
      </c>
      <c r="B137" s="48">
        <f t="shared" si="3"/>
        <v>1.0296090370015622E-79</v>
      </c>
      <c r="C137" s="48">
        <f t="shared" si="6"/>
        <v>-60</v>
      </c>
    </row>
    <row r="138" spans="1:3" ht="12.75">
      <c r="A138" s="51">
        <f t="shared" si="5"/>
        <v>144.92499999999941</v>
      </c>
      <c r="B138" s="48">
        <f t="shared" si="3"/>
        <v>9.855098290374719E-83</v>
      </c>
      <c r="C138" s="48">
        <f t="shared" si="6"/>
        <v>-60</v>
      </c>
    </row>
    <row r="139" spans="1:3" ht="12.75">
      <c r="A139" s="51">
        <f t="shared" si="5"/>
        <v>144.9299999999994</v>
      </c>
      <c r="B139" s="48">
        <f t="shared" si="3"/>
        <v>8.30337916748686E-86</v>
      </c>
      <c r="C139" s="48">
        <f t="shared" si="6"/>
        <v>-60</v>
      </c>
    </row>
    <row r="140" spans="1:3" ht="12.75">
      <c r="A140" s="51">
        <f t="shared" si="5"/>
        <v>144.9349999999994</v>
      </c>
      <c r="B140" s="48">
        <f aca="true" t="shared" si="7" ref="B140:B203">$C$6*EXP(1)^(-1*((A140-$D$6)^2)/(2*($E$6^2)))</f>
        <v>6.158204061036097E-89</v>
      </c>
      <c r="C140" s="48">
        <f t="shared" si="6"/>
        <v>-60</v>
      </c>
    </row>
    <row r="141" spans="1:3" ht="12.75">
      <c r="A141" s="51">
        <f aca="true" t="shared" si="8" ref="A141:A204">A140+0.005</f>
        <v>144.9399999999994</v>
      </c>
      <c r="B141" s="48">
        <f t="shared" si="7"/>
        <v>4.0203010666919935E-92</v>
      </c>
      <c r="C141" s="48">
        <f t="shared" si="6"/>
        <v>-60</v>
      </c>
    </row>
    <row r="142" spans="1:3" ht="12.75">
      <c r="A142" s="51">
        <f t="shared" si="8"/>
        <v>144.9449999999994</v>
      </c>
      <c r="B142" s="48">
        <f t="shared" si="7"/>
        <v>2.3102999790555083E-95</v>
      </c>
      <c r="C142" s="48">
        <f t="shared" si="6"/>
        <v>-60</v>
      </c>
    </row>
    <row r="143" spans="1:3" ht="12.75">
      <c r="A143" s="51">
        <f t="shared" si="8"/>
        <v>144.9499999999994</v>
      </c>
      <c r="B143" s="48">
        <f t="shared" si="7"/>
        <v>1.1686473184439823E-98</v>
      </c>
      <c r="C143" s="48">
        <f t="shared" si="6"/>
        <v>-60</v>
      </c>
    </row>
    <row r="144" spans="1:3" ht="12.75">
      <c r="A144" s="51">
        <f t="shared" si="8"/>
        <v>144.9549999999994</v>
      </c>
      <c r="B144" s="48">
        <f t="shared" si="7"/>
        <v>5.203599403897305E-102</v>
      </c>
      <c r="C144" s="48">
        <f t="shared" si="6"/>
        <v>-60</v>
      </c>
    </row>
    <row r="145" spans="1:3" ht="12.75">
      <c r="A145" s="51">
        <f t="shared" si="8"/>
        <v>144.95999999999938</v>
      </c>
      <c r="B145" s="48">
        <f t="shared" si="7"/>
        <v>2.039527377038734E-105</v>
      </c>
      <c r="C145" s="48">
        <f t="shared" si="6"/>
        <v>-60</v>
      </c>
    </row>
    <row r="146" spans="1:3" ht="12.75">
      <c r="A146" s="51">
        <f t="shared" si="8"/>
        <v>144.96499999999938</v>
      </c>
      <c r="B146" s="48">
        <f t="shared" si="7"/>
        <v>7.036562006806221E-109</v>
      </c>
      <c r="C146" s="48">
        <f t="shared" si="6"/>
        <v>-60</v>
      </c>
    </row>
    <row r="147" spans="1:3" ht="12.75">
      <c r="A147" s="51">
        <f t="shared" si="8"/>
        <v>144.96999999999937</v>
      </c>
      <c r="B147" s="48">
        <f t="shared" si="7"/>
        <v>2.136961975269534E-112</v>
      </c>
      <c r="C147" s="48">
        <f t="shared" si="6"/>
        <v>-60</v>
      </c>
    </row>
    <row r="148" spans="1:3" ht="12.75">
      <c r="A148" s="51">
        <f t="shared" si="8"/>
        <v>144.97499999999937</v>
      </c>
      <c r="B148" s="48">
        <f t="shared" si="7"/>
        <v>5.712659850107773E-116</v>
      </c>
      <c r="C148" s="48">
        <f t="shared" si="6"/>
        <v>-60</v>
      </c>
    </row>
    <row r="149" spans="1:3" ht="12.75">
      <c r="A149" s="51">
        <f t="shared" si="8"/>
        <v>144.97999999999936</v>
      </c>
      <c r="B149" s="48">
        <f t="shared" si="7"/>
        <v>1.34426605569136E-119</v>
      </c>
      <c r="C149" s="48">
        <f t="shared" si="6"/>
        <v>-60</v>
      </c>
    </row>
    <row r="150" spans="1:3" ht="12.75">
      <c r="A150" s="51">
        <f t="shared" si="8"/>
        <v>144.98499999999936</v>
      </c>
      <c r="B150" s="48">
        <f t="shared" si="7"/>
        <v>2.7844369914413393E-123</v>
      </c>
      <c r="C150" s="48">
        <f t="shared" si="6"/>
        <v>-60</v>
      </c>
    </row>
    <row r="151" spans="1:3" ht="12.75">
      <c r="A151" s="51">
        <f t="shared" si="8"/>
        <v>144.98999999999936</v>
      </c>
      <c r="B151" s="48">
        <f t="shared" si="7"/>
        <v>5.0768560891705525E-127</v>
      </c>
      <c r="C151" s="48">
        <f t="shared" si="6"/>
        <v>-60</v>
      </c>
    </row>
    <row r="152" spans="1:3" ht="12.75">
      <c r="A152" s="51">
        <f t="shared" si="8"/>
        <v>144.99499999999935</v>
      </c>
      <c r="B152" s="48">
        <f t="shared" si="7"/>
        <v>8.14812357022581E-131</v>
      </c>
      <c r="C152" s="48">
        <f t="shared" si="6"/>
        <v>-60</v>
      </c>
    </row>
    <row r="153" spans="1:3" ht="12.75">
      <c r="A153" s="51">
        <f t="shared" si="8"/>
        <v>144.99999999999935</v>
      </c>
      <c r="B153" s="48">
        <f t="shared" si="7"/>
        <v>1.1511334027163436E-134</v>
      </c>
      <c r="C153" s="48">
        <f t="shared" si="6"/>
        <v>-60</v>
      </c>
    </row>
    <row r="154" spans="1:3" ht="12.75">
      <c r="A154" s="51">
        <f t="shared" si="8"/>
        <v>145.00499999999934</v>
      </c>
      <c r="B154" s="48">
        <f t="shared" si="7"/>
        <v>1.4315252121886282E-138</v>
      </c>
      <c r="C154" s="48">
        <f t="shared" si="6"/>
        <v>-60</v>
      </c>
    </row>
    <row r="155" spans="1:3" ht="12.75">
      <c r="A155" s="51">
        <f t="shared" si="8"/>
        <v>145.00999999999934</v>
      </c>
      <c r="B155" s="48">
        <f t="shared" si="7"/>
        <v>1.5670311950048187E-142</v>
      </c>
      <c r="C155" s="48">
        <f t="shared" si="6"/>
        <v>-60</v>
      </c>
    </row>
    <row r="156" spans="1:3" ht="12.75">
      <c r="A156" s="51">
        <f t="shared" si="8"/>
        <v>145.01499999999933</v>
      </c>
      <c r="B156" s="48">
        <f t="shared" si="7"/>
        <v>1.5099465654102208E-146</v>
      </c>
      <c r="C156" s="48">
        <f t="shared" si="6"/>
        <v>-60</v>
      </c>
    </row>
    <row r="157" spans="1:3" ht="12.75">
      <c r="A157" s="51">
        <f t="shared" si="8"/>
        <v>145.01999999999933</v>
      </c>
      <c r="B157" s="48">
        <f t="shared" si="7"/>
        <v>1.2807100299786008E-150</v>
      </c>
      <c r="C157" s="48">
        <f t="shared" si="6"/>
        <v>-60</v>
      </c>
    </row>
    <row r="158" spans="1:3" ht="12.75">
      <c r="A158" s="51">
        <f t="shared" si="8"/>
        <v>145.02499999999932</v>
      </c>
      <c r="B158" s="48">
        <f t="shared" si="7"/>
        <v>9.561925124489722E-155</v>
      </c>
      <c r="C158" s="48">
        <f t="shared" si="6"/>
        <v>-60</v>
      </c>
    </row>
    <row r="159" spans="1:3" ht="12.75">
      <c r="A159" s="51">
        <f t="shared" si="8"/>
        <v>145.02999999999932</v>
      </c>
      <c r="B159" s="48">
        <f t="shared" si="7"/>
        <v>6.284130020056085E-159</v>
      </c>
      <c r="C159" s="48">
        <f t="shared" si="6"/>
        <v>-60</v>
      </c>
    </row>
    <row r="160" spans="1:3" ht="12.75">
      <c r="A160" s="51">
        <f t="shared" si="8"/>
        <v>145.03499999999931</v>
      </c>
      <c r="B160" s="48">
        <f t="shared" si="7"/>
        <v>3.6353839148902044E-163</v>
      </c>
      <c r="C160" s="48">
        <f t="shared" si="6"/>
        <v>-60</v>
      </c>
    </row>
    <row r="161" spans="1:3" ht="12.75">
      <c r="A161" s="51">
        <f t="shared" si="8"/>
        <v>145.0399999999993</v>
      </c>
      <c r="B161" s="48">
        <f t="shared" si="7"/>
        <v>1.8512313494530923E-167</v>
      </c>
      <c r="C161" s="48">
        <f t="shared" si="6"/>
        <v>-60</v>
      </c>
    </row>
    <row r="162" spans="1:3" ht="12.75">
      <c r="A162" s="51">
        <f t="shared" si="8"/>
        <v>145.0449999999993</v>
      </c>
      <c r="B162" s="48">
        <f t="shared" si="7"/>
        <v>8.29805686659806E-172</v>
      </c>
      <c r="C162" s="48">
        <f t="shared" si="6"/>
        <v>-60</v>
      </c>
    </row>
    <row r="163" spans="1:3" ht="12.75">
      <c r="A163" s="51">
        <f t="shared" si="8"/>
        <v>145.0499999999993</v>
      </c>
      <c r="B163" s="48">
        <f t="shared" si="7"/>
        <v>3.2741412615494846E-176</v>
      </c>
      <c r="C163" s="48">
        <f t="shared" si="6"/>
        <v>-60</v>
      </c>
    </row>
    <row r="164" spans="1:3" ht="12.75">
      <c r="A164" s="51">
        <f t="shared" si="8"/>
        <v>145.0549999999993</v>
      </c>
      <c r="B164" s="48">
        <f t="shared" si="7"/>
        <v>1.1371656034520273E-180</v>
      </c>
      <c r="C164" s="48">
        <f t="shared" si="6"/>
        <v>-60</v>
      </c>
    </row>
    <row r="165" spans="1:3" ht="12.75">
      <c r="A165" s="51">
        <f t="shared" si="8"/>
        <v>145.0599999999993</v>
      </c>
      <c r="B165" s="48">
        <f t="shared" si="7"/>
        <v>3.476604695721191E-185</v>
      </c>
      <c r="C165" s="48">
        <f t="shared" si="6"/>
        <v>-60</v>
      </c>
    </row>
    <row r="166" spans="1:3" ht="12.75">
      <c r="A166" s="51">
        <f t="shared" si="8"/>
        <v>145.0649999999993</v>
      </c>
      <c r="B166" s="48">
        <f t="shared" si="7"/>
        <v>9.356042925163463E-190</v>
      </c>
      <c r="C166" s="48">
        <f t="shared" si="6"/>
        <v>-60</v>
      </c>
    </row>
    <row r="167" spans="1:3" ht="12.75">
      <c r="A167" s="51">
        <f t="shared" si="8"/>
        <v>145.06999999999928</v>
      </c>
      <c r="B167" s="48">
        <f t="shared" si="7"/>
        <v>2.2163298445265454E-194</v>
      </c>
      <c r="C167" s="48">
        <f t="shared" si="6"/>
        <v>-60</v>
      </c>
    </row>
    <row r="168" spans="1:3" ht="12.75">
      <c r="A168" s="51">
        <f t="shared" si="8"/>
        <v>145.07499999999928</v>
      </c>
      <c r="B168" s="48">
        <f t="shared" si="7"/>
        <v>4.62148852668981E-199</v>
      </c>
      <c r="C168" s="48">
        <f t="shared" si="6"/>
        <v>-60</v>
      </c>
    </row>
    <row r="169" spans="1:3" ht="12.75">
      <c r="A169" s="51">
        <f t="shared" si="8"/>
        <v>145.07999999999927</v>
      </c>
      <c r="B169" s="48">
        <f t="shared" si="7"/>
        <v>8.482710771959242E-204</v>
      </c>
      <c r="C169" s="48">
        <f t="shared" si="6"/>
        <v>-60</v>
      </c>
    </row>
    <row r="170" spans="1:3" ht="12.75">
      <c r="A170" s="51">
        <f t="shared" si="8"/>
        <v>145.08499999999927</v>
      </c>
      <c r="B170" s="48">
        <f t="shared" si="7"/>
        <v>1.3705432196238464E-208</v>
      </c>
      <c r="C170" s="48">
        <f t="shared" si="6"/>
        <v>-60</v>
      </c>
    </row>
    <row r="171" spans="1:3" ht="12.75">
      <c r="A171" s="51">
        <f t="shared" si="8"/>
        <v>145.08999999999926</v>
      </c>
      <c r="B171" s="48">
        <f t="shared" si="7"/>
        <v>1.9491986730289822E-213</v>
      </c>
      <c r="C171" s="48">
        <f t="shared" si="6"/>
        <v>-60</v>
      </c>
    </row>
    <row r="172" spans="1:3" ht="12.75">
      <c r="A172" s="51">
        <f t="shared" si="8"/>
        <v>145.09499999999926</v>
      </c>
      <c r="B172" s="48">
        <f t="shared" si="7"/>
        <v>2.4401963566074784E-218</v>
      </c>
      <c r="C172" s="48">
        <f t="shared" si="6"/>
        <v>-60</v>
      </c>
    </row>
    <row r="173" spans="1:3" ht="12.75">
      <c r="A173" s="51">
        <f t="shared" si="8"/>
        <v>145.09999999999926</v>
      </c>
      <c r="B173" s="48">
        <f t="shared" si="7"/>
        <v>2.6890491318916344E-223</v>
      </c>
      <c r="C173" s="48">
        <f t="shared" si="6"/>
        <v>-60</v>
      </c>
    </row>
    <row r="174" spans="1:3" ht="12.75">
      <c r="A174" s="51">
        <f t="shared" si="8"/>
        <v>145.10499999999925</v>
      </c>
      <c r="B174" s="48">
        <f t="shared" si="7"/>
        <v>2.6084228498929876E-228</v>
      </c>
      <c r="C174" s="48">
        <f t="shared" si="6"/>
        <v>-60</v>
      </c>
    </row>
    <row r="175" spans="1:3" ht="12.75">
      <c r="A175" s="51">
        <f t="shared" si="8"/>
        <v>145.10999999999925</v>
      </c>
      <c r="B175" s="48">
        <f t="shared" si="7"/>
        <v>2.227217089621263E-233</v>
      </c>
      <c r="C175" s="48">
        <f aca="true" t="shared" si="9" ref="C175:C223">B175-60</f>
        <v>-60</v>
      </c>
    </row>
    <row r="176" spans="1:3" ht="12.75">
      <c r="A176" s="51">
        <f t="shared" si="8"/>
        <v>145.11499999999924</v>
      </c>
      <c r="B176" s="48">
        <f t="shared" si="7"/>
        <v>1.6739882308975773E-238</v>
      </c>
      <c r="C176" s="48">
        <f t="shared" si="9"/>
        <v>-60</v>
      </c>
    </row>
    <row r="177" spans="1:3" ht="12.75">
      <c r="A177" s="51">
        <f t="shared" si="8"/>
        <v>145.11999999999924</v>
      </c>
      <c r="B177" s="48">
        <f t="shared" si="7"/>
        <v>1.1075097188155576E-243</v>
      </c>
      <c r="C177" s="48">
        <f t="shared" si="9"/>
        <v>-60</v>
      </c>
    </row>
    <row r="178" spans="1:3" ht="12.75">
      <c r="A178" s="51">
        <f t="shared" si="8"/>
        <v>145.12499999999923</v>
      </c>
      <c r="B178" s="48">
        <f t="shared" si="7"/>
        <v>6.449825832799051E-249</v>
      </c>
      <c r="C178" s="48">
        <f t="shared" si="9"/>
        <v>-60</v>
      </c>
    </row>
    <row r="179" spans="1:3" ht="12.75">
      <c r="A179" s="51">
        <f t="shared" si="8"/>
        <v>145.12999999999923</v>
      </c>
      <c r="B179" s="48">
        <f t="shared" si="7"/>
        <v>3.3063873020676914E-254</v>
      </c>
      <c r="C179" s="48">
        <f t="shared" si="9"/>
        <v>-60</v>
      </c>
    </row>
    <row r="180" spans="1:3" ht="12.75">
      <c r="A180" s="51">
        <f t="shared" si="8"/>
        <v>145.13499999999922</v>
      </c>
      <c r="B180" s="48">
        <f t="shared" si="7"/>
        <v>1.4919860314090314E-259</v>
      </c>
      <c r="C180" s="48">
        <f t="shared" si="9"/>
        <v>-60</v>
      </c>
    </row>
    <row r="181" spans="1:3" ht="12.75">
      <c r="A181" s="51">
        <f t="shared" si="8"/>
        <v>145.13999999999922</v>
      </c>
      <c r="B181" s="48">
        <f t="shared" si="7"/>
        <v>5.926265244568281E-265</v>
      </c>
      <c r="C181" s="48">
        <f t="shared" si="9"/>
        <v>-60</v>
      </c>
    </row>
    <row r="182" spans="1:3" ht="12.75">
      <c r="A182" s="51">
        <f t="shared" si="8"/>
        <v>145.14499999999921</v>
      </c>
      <c r="B182" s="48">
        <f t="shared" si="7"/>
        <v>2.0720618252821752E-270</v>
      </c>
      <c r="C182" s="48">
        <f t="shared" si="9"/>
        <v>-60</v>
      </c>
    </row>
    <row r="183" spans="1:3" ht="12.75">
      <c r="A183" s="51">
        <f t="shared" si="8"/>
        <v>145.1499999999992</v>
      </c>
      <c r="B183" s="48">
        <f t="shared" si="7"/>
        <v>6.3771940069747426E-276</v>
      </c>
      <c r="C183" s="48">
        <f t="shared" si="9"/>
        <v>-60</v>
      </c>
    </row>
    <row r="184" spans="1:3" ht="12.75">
      <c r="A184" s="51">
        <f t="shared" si="8"/>
        <v>145.1549999999992</v>
      </c>
      <c r="B184" s="48">
        <f t="shared" si="7"/>
        <v>1.727674187621861E-281</v>
      </c>
      <c r="C184" s="48">
        <f t="shared" si="9"/>
        <v>-60</v>
      </c>
    </row>
    <row r="185" spans="1:3" ht="12.75">
      <c r="A185" s="51">
        <f t="shared" si="8"/>
        <v>145.1599999999992</v>
      </c>
      <c r="B185" s="48">
        <f t="shared" si="7"/>
        <v>4.120020299211431E-287</v>
      </c>
      <c r="C185" s="48">
        <f t="shared" si="9"/>
        <v>-60</v>
      </c>
    </row>
    <row r="186" spans="1:3" ht="12.75">
      <c r="A186" s="51">
        <f t="shared" si="8"/>
        <v>145.1649999999992</v>
      </c>
      <c r="B186" s="48">
        <f t="shared" si="7"/>
        <v>8.648527337956589E-293</v>
      </c>
      <c r="C186" s="48">
        <f t="shared" si="9"/>
        <v>-60</v>
      </c>
    </row>
    <row r="187" spans="1:3" ht="12.75">
      <c r="A187" s="51">
        <f t="shared" si="8"/>
        <v>145.1699999999992</v>
      </c>
      <c r="B187" s="48">
        <f t="shared" si="7"/>
        <v>1.598049637713253E-298</v>
      </c>
      <c r="C187" s="48">
        <f t="shared" si="9"/>
        <v>-60</v>
      </c>
    </row>
    <row r="188" spans="1:3" ht="12.75">
      <c r="A188" s="51">
        <f t="shared" si="8"/>
        <v>145.1749999999992</v>
      </c>
      <c r="B188" s="48">
        <f t="shared" si="7"/>
        <v>2.5992237288076057E-304</v>
      </c>
      <c r="C188" s="48">
        <f t="shared" si="9"/>
        <v>-60</v>
      </c>
    </row>
    <row r="189" spans="1:3" ht="12.75">
      <c r="A189" s="51">
        <f t="shared" si="8"/>
        <v>145.17999999999918</v>
      </c>
      <c r="B189" s="48">
        <f t="shared" si="7"/>
        <v>0</v>
      </c>
      <c r="C189" s="48">
        <f t="shared" si="9"/>
        <v>-60</v>
      </c>
    </row>
    <row r="190" spans="1:3" ht="12.75">
      <c r="A190" s="51">
        <f t="shared" si="8"/>
        <v>145.18499999999918</v>
      </c>
      <c r="B190" s="48">
        <f t="shared" si="7"/>
        <v>0</v>
      </c>
      <c r="C190" s="48">
        <f t="shared" si="9"/>
        <v>-60</v>
      </c>
    </row>
    <row r="191" spans="1:3" ht="12.75">
      <c r="A191" s="51">
        <f t="shared" si="8"/>
        <v>145.18999999999917</v>
      </c>
      <c r="B191" s="48">
        <f t="shared" si="7"/>
        <v>0</v>
      </c>
      <c r="C191" s="48">
        <f t="shared" si="9"/>
        <v>-60</v>
      </c>
    </row>
    <row r="192" spans="1:3" ht="12.75">
      <c r="A192" s="51">
        <f t="shared" si="8"/>
        <v>145.19499999999917</v>
      </c>
      <c r="B192" s="48">
        <f t="shared" si="7"/>
        <v>0</v>
      </c>
      <c r="C192" s="48">
        <f t="shared" si="9"/>
        <v>-60</v>
      </c>
    </row>
    <row r="193" spans="1:3" ht="12.75">
      <c r="A193" s="51">
        <f t="shared" si="8"/>
        <v>145.19999999999916</v>
      </c>
      <c r="B193" s="48">
        <f t="shared" si="7"/>
        <v>0</v>
      </c>
      <c r="C193" s="48">
        <f t="shared" si="9"/>
        <v>-60</v>
      </c>
    </row>
    <row r="194" spans="1:3" ht="12.75">
      <c r="A194" s="51">
        <f t="shared" si="8"/>
        <v>145.20499999999916</v>
      </c>
      <c r="B194" s="48">
        <f t="shared" si="7"/>
        <v>0</v>
      </c>
      <c r="C194" s="48">
        <f t="shared" si="9"/>
        <v>-60</v>
      </c>
    </row>
    <row r="195" spans="1:3" ht="12.75">
      <c r="A195" s="51">
        <f t="shared" si="8"/>
        <v>145.20999999999916</v>
      </c>
      <c r="B195" s="48">
        <f t="shared" si="7"/>
        <v>0</v>
      </c>
      <c r="C195" s="48">
        <f t="shared" si="9"/>
        <v>-60</v>
      </c>
    </row>
    <row r="196" spans="1:3" ht="12.75">
      <c r="A196" s="51">
        <f t="shared" si="8"/>
        <v>145.21499999999915</v>
      </c>
      <c r="B196" s="48">
        <f t="shared" si="7"/>
        <v>0</v>
      </c>
      <c r="C196" s="48">
        <f t="shared" si="9"/>
        <v>-60</v>
      </c>
    </row>
    <row r="197" spans="1:3" ht="12.75">
      <c r="A197" s="51">
        <f t="shared" si="8"/>
        <v>145.21999999999915</v>
      </c>
      <c r="B197" s="48">
        <f t="shared" si="7"/>
        <v>0</v>
      </c>
      <c r="C197" s="48">
        <f t="shared" si="9"/>
        <v>-60</v>
      </c>
    </row>
    <row r="198" spans="1:3" ht="12.75">
      <c r="A198" s="51">
        <f t="shared" si="8"/>
        <v>145.22499999999914</v>
      </c>
      <c r="B198" s="48">
        <f t="shared" si="7"/>
        <v>0</v>
      </c>
      <c r="C198" s="48">
        <f t="shared" si="9"/>
        <v>-60</v>
      </c>
    </row>
    <row r="199" spans="1:3" ht="12.75">
      <c r="A199" s="51">
        <f t="shared" si="8"/>
        <v>145.22999999999914</v>
      </c>
      <c r="B199" s="48">
        <f t="shared" si="7"/>
        <v>0</v>
      </c>
      <c r="C199" s="48">
        <f t="shared" si="9"/>
        <v>-60</v>
      </c>
    </row>
    <row r="200" spans="1:3" ht="12.75">
      <c r="A200" s="51">
        <f t="shared" si="8"/>
        <v>145.23499999999913</v>
      </c>
      <c r="B200" s="48">
        <f t="shared" si="7"/>
        <v>0</v>
      </c>
      <c r="C200" s="48">
        <f t="shared" si="9"/>
        <v>-60</v>
      </c>
    </row>
    <row r="201" spans="1:3" ht="12.75">
      <c r="A201" s="51">
        <f t="shared" si="8"/>
        <v>145.23999999999913</v>
      </c>
      <c r="B201" s="48">
        <f t="shared" si="7"/>
        <v>0</v>
      </c>
      <c r="C201" s="48">
        <f t="shared" si="9"/>
        <v>-60</v>
      </c>
    </row>
    <row r="202" spans="1:3" ht="12.75">
      <c r="A202" s="51">
        <f t="shared" si="8"/>
        <v>145.24499999999912</v>
      </c>
      <c r="B202" s="48">
        <f t="shared" si="7"/>
        <v>0</v>
      </c>
      <c r="C202" s="48">
        <f t="shared" si="9"/>
        <v>-60</v>
      </c>
    </row>
    <row r="203" spans="1:3" ht="12.75">
      <c r="A203" s="51">
        <f t="shared" si="8"/>
        <v>145.24999999999912</v>
      </c>
      <c r="B203" s="48">
        <f t="shared" si="7"/>
        <v>0</v>
      </c>
      <c r="C203" s="48">
        <f t="shared" si="9"/>
        <v>-60</v>
      </c>
    </row>
    <row r="204" spans="1:3" ht="12.75">
      <c r="A204" s="51">
        <f t="shared" si="8"/>
        <v>145.25499999999911</v>
      </c>
      <c r="B204" s="48">
        <f aca="true" t="shared" si="10" ref="B204:B223">$C$6*EXP(1)^(-1*((A204-$D$6)^2)/(2*($E$6^2)))</f>
        <v>0</v>
      </c>
      <c r="C204" s="48">
        <f t="shared" si="9"/>
        <v>-60</v>
      </c>
    </row>
    <row r="205" spans="1:3" ht="12.75">
      <c r="A205" s="51">
        <f aca="true" t="shared" si="11" ref="A205:A223">A204+0.005</f>
        <v>145.2599999999991</v>
      </c>
      <c r="B205" s="48">
        <f t="shared" si="10"/>
        <v>0</v>
      </c>
      <c r="C205" s="48">
        <f t="shared" si="9"/>
        <v>-60</v>
      </c>
    </row>
    <row r="206" spans="1:3" ht="12.75">
      <c r="A206" s="51">
        <f t="shared" si="11"/>
        <v>145.2649999999991</v>
      </c>
      <c r="B206" s="48">
        <f t="shared" si="10"/>
        <v>0</v>
      </c>
      <c r="C206" s="48">
        <f t="shared" si="9"/>
        <v>-60</v>
      </c>
    </row>
    <row r="207" spans="1:3" ht="12.75">
      <c r="A207" s="51">
        <f t="shared" si="11"/>
        <v>145.2699999999991</v>
      </c>
      <c r="B207" s="48">
        <f t="shared" si="10"/>
        <v>0</v>
      </c>
      <c r="C207" s="48">
        <f t="shared" si="9"/>
        <v>-60</v>
      </c>
    </row>
    <row r="208" spans="1:3" ht="12.75">
      <c r="A208" s="51">
        <f t="shared" si="11"/>
        <v>145.2749999999991</v>
      </c>
      <c r="B208" s="48">
        <f t="shared" si="10"/>
        <v>0</v>
      </c>
      <c r="C208" s="48">
        <f t="shared" si="9"/>
        <v>-60</v>
      </c>
    </row>
    <row r="209" spans="1:3" ht="12.75">
      <c r="A209" s="51">
        <f t="shared" si="11"/>
        <v>145.2799999999991</v>
      </c>
      <c r="B209" s="48">
        <f t="shared" si="10"/>
        <v>0</v>
      </c>
      <c r="C209" s="48">
        <f t="shared" si="9"/>
        <v>-60</v>
      </c>
    </row>
    <row r="210" spans="1:3" ht="12.75">
      <c r="A210" s="51">
        <f t="shared" si="11"/>
        <v>145.2849999999991</v>
      </c>
      <c r="B210" s="48">
        <f t="shared" si="10"/>
        <v>0</v>
      </c>
      <c r="C210" s="48">
        <f t="shared" si="9"/>
        <v>-60</v>
      </c>
    </row>
    <row r="211" spans="1:3" ht="12.75">
      <c r="A211" s="51">
        <f t="shared" si="11"/>
        <v>145.28999999999908</v>
      </c>
      <c r="B211" s="48">
        <f t="shared" si="10"/>
        <v>0</v>
      </c>
      <c r="C211" s="48">
        <f t="shared" si="9"/>
        <v>-60</v>
      </c>
    </row>
    <row r="212" spans="1:3" ht="12.75">
      <c r="A212" s="51">
        <f t="shared" si="11"/>
        <v>145.29499999999908</v>
      </c>
      <c r="B212" s="48">
        <f t="shared" si="10"/>
        <v>0</v>
      </c>
      <c r="C212" s="48">
        <f t="shared" si="9"/>
        <v>-60</v>
      </c>
    </row>
    <row r="213" spans="1:3" ht="12.75">
      <c r="A213" s="51">
        <f t="shared" si="11"/>
        <v>145.29999999999907</v>
      </c>
      <c r="B213" s="48">
        <f t="shared" si="10"/>
        <v>0</v>
      </c>
      <c r="C213" s="48">
        <f t="shared" si="9"/>
        <v>-60</v>
      </c>
    </row>
    <row r="214" spans="1:3" ht="12.75">
      <c r="A214" s="51">
        <f t="shared" si="11"/>
        <v>145.30499999999907</v>
      </c>
      <c r="B214" s="48">
        <f t="shared" si="10"/>
        <v>0</v>
      </c>
      <c r="C214" s="48">
        <f t="shared" si="9"/>
        <v>-60</v>
      </c>
    </row>
    <row r="215" spans="1:3" ht="12.75">
      <c r="A215" s="51">
        <f t="shared" si="11"/>
        <v>145.30999999999906</v>
      </c>
      <c r="B215" s="48">
        <f t="shared" si="10"/>
        <v>0</v>
      </c>
      <c r="C215" s="48">
        <f t="shared" si="9"/>
        <v>-60</v>
      </c>
    </row>
    <row r="216" spans="1:3" ht="12.75">
      <c r="A216" s="51">
        <f t="shared" si="11"/>
        <v>145.31499999999906</v>
      </c>
      <c r="B216" s="48">
        <f t="shared" si="10"/>
        <v>0</v>
      </c>
      <c r="C216" s="48">
        <f t="shared" si="9"/>
        <v>-60</v>
      </c>
    </row>
    <row r="217" spans="1:3" ht="12.75">
      <c r="A217" s="51">
        <f t="shared" si="11"/>
        <v>145.31999999999906</v>
      </c>
      <c r="B217" s="48">
        <f t="shared" si="10"/>
        <v>0</v>
      </c>
      <c r="C217" s="48">
        <f t="shared" si="9"/>
        <v>-60</v>
      </c>
    </row>
    <row r="218" spans="1:3" ht="12.75">
      <c r="A218" s="51">
        <f t="shared" si="11"/>
        <v>145.32499999999905</v>
      </c>
      <c r="B218" s="48">
        <f t="shared" si="10"/>
        <v>0</v>
      </c>
      <c r="C218" s="48">
        <f t="shared" si="9"/>
        <v>-60</v>
      </c>
    </row>
    <row r="219" spans="1:3" ht="12.75">
      <c r="A219" s="51">
        <f t="shared" si="11"/>
        <v>145.32999999999905</v>
      </c>
      <c r="B219" s="48">
        <f t="shared" si="10"/>
        <v>0</v>
      </c>
      <c r="C219" s="48">
        <f t="shared" si="9"/>
        <v>-60</v>
      </c>
    </row>
    <row r="220" spans="1:3" ht="12.75">
      <c r="A220" s="51">
        <f t="shared" si="11"/>
        <v>145.33499999999904</v>
      </c>
      <c r="B220" s="48">
        <f t="shared" si="10"/>
        <v>0</v>
      </c>
      <c r="C220" s="48">
        <f t="shared" si="9"/>
        <v>-60</v>
      </c>
    </row>
    <row r="221" spans="1:3" ht="12.75">
      <c r="A221" s="51">
        <f t="shared" si="11"/>
        <v>145.33999999999904</v>
      </c>
      <c r="B221" s="48">
        <f t="shared" si="10"/>
        <v>0</v>
      </c>
      <c r="C221" s="48">
        <f t="shared" si="9"/>
        <v>-60</v>
      </c>
    </row>
    <row r="222" spans="1:3" ht="12.75">
      <c r="A222" s="51">
        <f t="shared" si="11"/>
        <v>145.34499999999903</v>
      </c>
      <c r="B222" s="48">
        <f t="shared" si="10"/>
        <v>0</v>
      </c>
      <c r="C222" s="48">
        <f t="shared" si="9"/>
        <v>-60</v>
      </c>
    </row>
    <row r="223" spans="1:3" ht="12.75">
      <c r="A223" s="51">
        <f t="shared" si="11"/>
        <v>145.34999999999903</v>
      </c>
      <c r="B223" s="48">
        <f t="shared" si="10"/>
        <v>0</v>
      </c>
      <c r="C223" s="48">
        <f t="shared" si="9"/>
        <v>-60</v>
      </c>
    </row>
    <row r="224" spans="1:3" ht="12.75">
      <c r="A224" s="51"/>
      <c r="C224" s="48"/>
    </row>
    <row r="225" spans="1:3" ht="12.75">
      <c r="A225" s="51"/>
      <c r="C225" s="48"/>
    </row>
    <row r="226" spans="1:3" ht="12.75">
      <c r="A226" s="51"/>
      <c r="C226" s="48"/>
    </row>
    <row r="227" spans="1:3" ht="12.75">
      <c r="A227" s="51"/>
      <c r="C227" s="48"/>
    </row>
    <row r="228" spans="1:3" ht="12.75">
      <c r="A228" s="51"/>
      <c r="C228" s="48"/>
    </row>
    <row r="229" spans="1:3" ht="12.75">
      <c r="A229" s="51"/>
      <c r="C229" s="48"/>
    </row>
    <row r="230" spans="1:3" ht="12.75">
      <c r="A230" s="51"/>
      <c r="C230" s="48"/>
    </row>
    <row r="231" spans="1:3" ht="12.75">
      <c r="A231" s="51"/>
      <c r="C231" s="48"/>
    </row>
    <row r="232" spans="1:3" ht="12.75">
      <c r="A232" s="51"/>
      <c r="C232" s="48"/>
    </row>
    <row r="233" spans="1:3" ht="12.75">
      <c r="A233" s="51"/>
      <c r="C233" s="48"/>
    </row>
    <row r="234" spans="1:3" ht="12.75">
      <c r="A234" s="51"/>
      <c r="C234" s="48"/>
    </row>
    <row r="235" spans="1:3" ht="12.75">
      <c r="A235" s="51"/>
      <c r="C235" s="48"/>
    </row>
    <row r="236" spans="1:3" ht="12.75">
      <c r="A236" s="51"/>
      <c r="C236" s="48"/>
    </row>
    <row r="237" spans="1:3" ht="12.75">
      <c r="A237" s="51"/>
      <c r="C237" s="48"/>
    </row>
    <row r="238" spans="1:3" ht="12.75">
      <c r="A238" s="51"/>
      <c r="C238" s="48"/>
    </row>
    <row r="239" spans="1:3" ht="12.75">
      <c r="A239" s="51"/>
      <c r="C239" s="48"/>
    </row>
    <row r="240" spans="1:3" ht="12.75">
      <c r="A240" s="51"/>
      <c r="C240" s="48"/>
    </row>
    <row r="241" spans="1:3" ht="12.75">
      <c r="A241" s="51"/>
      <c r="C241" s="48"/>
    </row>
    <row r="242" spans="1:3" ht="12.75">
      <c r="A242" s="51"/>
      <c r="C242" s="48"/>
    </row>
    <row r="243" spans="1:3" ht="12.75">
      <c r="A243" s="51"/>
      <c r="C243" s="48"/>
    </row>
    <row r="244" spans="1:3" ht="12.75">
      <c r="A244" s="51"/>
      <c r="C244" s="48"/>
    </row>
    <row r="245" spans="1:3" ht="12.75">
      <c r="A245" s="51"/>
      <c r="C245" s="48"/>
    </row>
    <row r="246" spans="1:3" ht="12.75">
      <c r="A246" s="51"/>
      <c r="C246" s="48"/>
    </row>
    <row r="247" spans="1:3" ht="12.75">
      <c r="A247" s="51"/>
      <c r="C247" s="48"/>
    </row>
    <row r="248" spans="1:3" ht="12.75">
      <c r="A248" s="51"/>
      <c r="C248" s="48"/>
    </row>
    <row r="249" spans="1:3" ht="12.75">
      <c r="A249" s="51"/>
      <c r="C249" s="48"/>
    </row>
    <row r="250" spans="1:3" ht="12.75">
      <c r="A250" s="51"/>
      <c r="C250" s="48"/>
    </row>
    <row r="251" spans="1:3" ht="12.75">
      <c r="A251" s="51"/>
      <c r="C251" s="48"/>
    </row>
    <row r="252" spans="1:3" ht="12.75">
      <c r="A252" s="51"/>
      <c r="C252" s="48"/>
    </row>
    <row r="253" spans="1:3" ht="12.75">
      <c r="A253" s="51"/>
      <c r="C253" s="48"/>
    </row>
    <row r="254" spans="1:3" ht="12.75">
      <c r="A254" s="51"/>
      <c r="C254" s="48"/>
    </row>
    <row r="255" spans="1:3" ht="12.75">
      <c r="A255" s="51"/>
      <c r="C255" s="48"/>
    </row>
    <row r="256" spans="1:3" ht="12.75">
      <c r="A256" s="51"/>
      <c r="C256" s="48"/>
    </row>
    <row r="257" spans="1:3" ht="12.75">
      <c r="A257" s="51"/>
      <c r="C257" s="48"/>
    </row>
    <row r="258" spans="1:3" ht="12.75">
      <c r="A258" s="51"/>
      <c r="C258" s="48"/>
    </row>
    <row r="259" spans="1:3" ht="12.75">
      <c r="A259" s="51"/>
      <c r="C259" s="48"/>
    </row>
    <row r="260" spans="1:3" ht="12.75">
      <c r="A260" s="51"/>
      <c r="C260" s="48"/>
    </row>
    <row r="261" spans="1:3" ht="12.75">
      <c r="A261" s="51"/>
      <c r="C261" s="48"/>
    </row>
    <row r="262" spans="1:3" ht="12.75">
      <c r="A262" s="51"/>
      <c r="C262" s="48"/>
    </row>
    <row r="263" spans="1:3" ht="12.75">
      <c r="A263" s="51"/>
      <c r="C263" s="48"/>
    </row>
    <row r="264" spans="1:3" ht="12.75">
      <c r="A264" s="51"/>
      <c r="C264" s="48"/>
    </row>
    <row r="265" spans="1:3" ht="12.75">
      <c r="A265" s="51"/>
      <c r="C265" s="48"/>
    </row>
    <row r="266" spans="1:3" ht="12.75">
      <c r="A266" s="51"/>
      <c r="C266" s="48"/>
    </row>
    <row r="267" spans="1:3" ht="12.75">
      <c r="A267" s="51"/>
      <c r="C267" s="48"/>
    </row>
    <row r="268" spans="1:3" ht="12.75">
      <c r="A268" s="51"/>
      <c r="C268" s="48"/>
    </row>
    <row r="269" spans="1:3" ht="12.75">
      <c r="A269" s="51"/>
      <c r="C269" s="48"/>
    </row>
    <row r="270" spans="1:3" ht="12.75">
      <c r="A270" s="51"/>
      <c r="C270" s="48"/>
    </row>
    <row r="271" spans="1:3" ht="12.75">
      <c r="A271" s="51"/>
      <c r="C271" s="48"/>
    </row>
    <row r="272" spans="1:3" ht="12.75">
      <c r="A272" s="51"/>
      <c r="C272" s="48"/>
    </row>
    <row r="273" spans="1:3" ht="12.75">
      <c r="A273" s="51"/>
      <c r="C273" s="48"/>
    </row>
    <row r="274" spans="1:3" ht="12.75">
      <c r="A274" s="51"/>
      <c r="C274" s="48"/>
    </row>
    <row r="275" spans="1:3" ht="12.75">
      <c r="A275" s="51"/>
      <c r="C275" s="48"/>
    </row>
    <row r="276" spans="1:3" ht="12.75">
      <c r="A276" s="51"/>
      <c r="C276" s="48"/>
    </row>
    <row r="277" spans="1:3" ht="12.75">
      <c r="A277" s="51"/>
      <c r="C277" s="48"/>
    </row>
    <row r="278" spans="1:3" ht="12.75">
      <c r="A278" s="51"/>
      <c r="C278" s="48"/>
    </row>
    <row r="279" spans="1:3" ht="12.75">
      <c r="A279" s="51"/>
      <c r="C279" s="48"/>
    </row>
    <row r="280" spans="1:3" ht="12.75">
      <c r="A280" s="51"/>
      <c r="C280" s="48"/>
    </row>
    <row r="281" spans="1:3" ht="12.75">
      <c r="A281" s="51"/>
      <c r="C281" s="48"/>
    </row>
    <row r="282" spans="1:3" ht="12.75">
      <c r="A282" s="51"/>
      <c r="C282" s="48"/>
    </row>
    <row r="283" spans="1:3" ht="12.75">
      <c r="A283" s="51"/>
      <c r="C283" s="48"/>
    </row>
    <row r="284" spans="1:3" ht="12.75">
      <c r="A284" s="51"/>
      <c r="C284" s="48"/>
    </row>
    <row r="285" spans="1:3" ht="12.75">
      <c r="A285" s="51"/>
      <c r="C285" s="48"/>
    </row>
    <row r="286" spans="1:3" ht="12.75">
      <c r="A286" s="51"/>
      <c r="C286" s="48"/>
    </row>
    <row r="287" spans="1:3" ht="12.75">
      <c r="A287" s="51"/>
      <c r="C287" s="48"/>
    </row>
    <row r="288" spans="1:3" ht="12.75">
      <c r="A288" s="51"/>
      <c r="C288" s="48"/>
    </row>
    <row r="289" spans="1:3" ht="12.75">
      <c r="A289" s="51"/>
      <c r="C289" s="48"/>
    </row>
    <row r="290" spans="1:3" ht="12.75">
      <c r="A290" s="51"/>
      <c r="C290" s="48"/>
    </row>
    <row r="291" spans="1:3" ht="12.75">
      <c r="A291" s="51"/>
      <c r="C291" s="48"/>
    </row>
    <row r="292" spans="1:3" ht="12.75">
      <c r="A292" s="51"/>
      <c r="C292" s="48"/>
    </row>
    <row r="293" spans="1:3" ht="12.75">
      <c r="A293" s="51"/>
      <c r="C293" s="48"/>
    </row>
    <row r="294" spans="1:3" ht="12.75">
      <c r="A294" s="51"/>
      <c r="C294" s="48"/>
    </row>
    <row r="295" spans="1:3" ht="12.75">
      <c r="A295" s="51"/>
      <c r="C295" s="48"/>
    </row>
    <row r="296" spans="1:3" ht="12.75">
      <c r="A296" s="51"/>
      <c r="C296" s="48"/>
    </row>
    <row r="297" spans="1:3" ht="12.75">
      <c r="A297" s="51"/>
      <c r="C297" s="48"/>
    </row>
    <row r="298" spans="1:3" ht="12.75">
      <c r="A298" s="51"/>
      <c r="C298" s="48"/>
    </row>
    <row r="299" spans="1:3" ht="12.75">
      <c r="A299" s="51"/>
      <c r="C299" s="48"/>
    </row>
    <row r="300" spans="1:3" ht="12.75">
      <c r="A300" s="51"/>
      <c r="C300" s="48"/>
    </row>
    <row r="301" spans="1:3" ht="12.75">
      <c r="A301" s="51"/>
      <c r="C301" s="48"/>
    </row>
    <row r="302" spans="1:3" ht="12.75">
      <c r="A302" s="51"/>
      <c r="C302" s="48"/>
    </row>
    <row r="303" spans="1:3" ht="12.75">
      <c r="A303" s="51"/>
      <c r="C303" s="48"/>
    </row>
    <row r="304" spans="1:3" ht="12.75">
      <c r="A304" s="51"/>
      <c r="C304" s="48"/>
    </row>
    <row r="305" spans="1:3" ht="12.75">
      <c r="A305" s="51"/>
      <c r="C305" s="48"/>
    </row>
    <row r="306" spans="1:3" ht="12.75">
      <c r="A306" s="51"/>
      <c r="C306" s="48"/>
    </row>
    <row r="307" spans="1:3" ht="12.75">
      <c r="A307" s="51"/>
      <c r="C307" s="48"/>
    </row>
    <row r="308" spans="1:3" ht="12.75">
      <c r="A308" s="51"/>
      <c r="C308" s="48"/>
    </row>
    <row r="309" spans="1:3" ht="12.75">
      <c r="A309" s="51"/>
      <c r="C309" s="48"/>
    </row>
    <row r="310" spans="1:3" ht="12.75">
      <c r="A310" s="51"/>
      <c r="C310" s="48"/>
    </row>
    <row r="311" spans="1:3" ht="12.75">
      <c r="A311" s="51"/>
      <c r="C311" s="48"/>
    </row>
    <row r="312" spans="1:3" ht="12.75">
      <c r="A312" s="51"/>
      <c r="C312" s="48"/>
    </row>
    <row r="313" spans="1:3" ht="12.75">
      <c r="A313" s="51"/>
      <c r="C313" s="48"/>
    </row>
    <row r="314" spans="1:3" ht="12.75">
      <c r="A314" s="51"/>
      <c r="C314" s="48"/>
    </row>
    <row r="315" spans="1:3" ht="12.75">
      <c r="A315" s="51"/>
      <c r="C315" s="48"/>
    </row>
    <row r="316" spans="1:3" ht="12.75">
      <c r="A316" s="51"/>
      <c r="C316" s="48"/>
    </row>
    <row r="317" spans="1:3" ht="12.75">
      <c r="A317" s="51"/>
      <c r="C317" s="48"/>
    </row>
    <row r="318" spans="1:3" ht="12.75">
      <c r="A318" s="51"/>
      <c r="C318" s="48"/>
    </row>
    <row r="319" spans="1:3" ht="12.75">
      <c r="A319" s="51"/>
      <c r="C319" s="48"/>
    </row>
    <row r="320" spans="1:3" ht="12.75">
      <c r="A320" s="51"/>
      <c r="C320" s="48"/>
    </row>
    <row r="321" spans="1:3" ht="12.75">
      <c r="A321" s="51"/>
      <c r="C321" s="48"/>
    </row>
    <row r="322" spans="1:3" ht="12.75">
      <c r="A322" s="51"/>
      <c r="C322" s="48"/>
    </row>
    <row r="323" spans="1:3" ht="12.75">
      <c r="A323" s="51"/>
      <c r="C323" s="48"/>
    </row>
    <row r="324" spans="1:3" ht="12.75">
      <c r="A324" s="51"/>
      <c r="C324" s="48"/>
    </row>
    <row r="325" spans="1:3" ht="12.75">
      <c r="A325" s="51"/>
      <c r="C325" s="48"/>
    </row>
    <row r="326" spans="1:3" ht="12.75">
      <c r="A326" s="51"/>
      <c r="C326" s="48"/>
    </row>
    <row r="327" spans="1:3" ht="12.75">
      <c r="A327" s="51"/>
      <c r="C327" s="48"/>
    </row>
    <row r="328" spans="1:3" ht="12.75">
      <c r="A328" s="51"/>
      <c r="C328" s="48"/>
    </row>
    <row r="329" spans="1:3" ht="12.75">
      <c r="A329" s="51"/>
      <c r="C329" s="48"/>
    </row>
    <row r="330" spans="1:3" ht="12.75">
      <c r="A330" s="51"/>
      <c r="C330" s="48"/>
    </row>
    <row r="331" spans="1:3" ht="12.75">
      <c r="A331" s="51"/>
      <c r="C331" s="48"/>
    </row>
    <row r="332" spans="1:3" ht="12.75">
      <c r="A332" s="51"/>
      <c r="C332" s="48"/>
    </row>
    <row r="333" spans="1:3" ht="12.75">
      <c r="A333" s="51"/>
      <c r="C333" s="48"/>
    </row>
    <row r="334" spans="1:3" ht="12.75">
      <c r="A334" s="51"/>
      <c r="C334" s="48"/>
    </row>
    <row r="335" spans="1:3" ht="12.75">
      <c r="A335" s="51"/>
      <c r="C335" s="48"/>
    </row>
    <row r="336" spans="1:3" ht="12.75">
      <c r="A336" s="51"/>
      <c r="C336" s="48"/>
    </row>
    <row r="337" spans="1:3" ht="12.75">
      <c r="A337" s="51"/>
      <c r="C337" s="48"/>
    </row>
    <row r="338" spans="1:3" ht="12.75">
      <c r="A338" s="51"/>
      <c r="C338" s="48"/>
    </row>
    <row r="339" spans="1:3" ht="12.75">
      <c r="A339" s="51"/>
      <c r="C339" s="48"/>
    </row>
    <row r="340" spans="1:3" ht="12.75">
      <c r="A340" s="51"/>
      <c r="C340" s="48"/>
    </row>
    <row r="341" spans="1:3" ht="12.75">
      <c r="A341" s="51"/>
      <c r="C341" s="48"/>
    </row>
    <row r="342" spans="1:3" ht="12.75">
      <c r="A342" s="51"/>
      <c r="C342" s="48"/>
    </row>
    <row r="343" spans="1:3" ht="12.75">
      <c r="A343" s="51"/>
      <c r="C343" s="48"/>
    </row>
    <row r="344" spans="1:3" ht="12.75">
      <c r="A344" s="51"/>
      <c r="C344" s="48"/>
    </row>
    <row r="345" spans="1:3" ht="12.75">
      <c r="A345" s="51"/>
      <c r="C345" s="48"/>
    </row>
    <row r="346" spans="1:3" ht="12.75">
      <c r="A346" s="51"/>
      <c r="C346" s="48"/>
    </row>
    <row r="347" spans="1:3" ht="12.75">
      <c r="A347" s="51"/>
      <c r="C347" s="48"/>
    </row>
    <row r="348" spans="1:3" ht="12.75">
      <c r="A348" s="51"/>
      <c r="C348" s="48"/>
    </row>
    <row r="349" spans="1:3" ht="12.75">
      <c r="A349" s="51"/>
      <c r="C349" s="48"/>
    </row>
    <row r="350" spans="1:3" ht="12.75">
      <c r="A350" s="51"/>
      <c r="C350" s="48"/>
    </row>
    <row r="351" spans="1:3" ht="12.75">
      <c r="A351" s="51"/>
      <c r="C351" s="48"/>
    </row>
    <row r="352" spans="1:3" ht="12.75">
      <c r="A352" s="51"/>
      <c r="C352" s="48"/>
    </row>
    <row r="353" spans="1:3" ht="12.75">
      <c r="A353" s="51"/>
      <c r="C353" s="48"/>
    </row>
    <row r="354" spans="1:3" ht="12.75">
      <c r="A354" s="51"/>
      <c r="C354" s="48"/>
    </row>
    <row r="355" spans="1:3" ht="12.75">
      <c r="A355" s="51"/>
      <c r="C355" s="48"/>
    </row>
    <row r="356" spans="1:3" ht="12.75">
      <c r="A356" s="51"/>
      <c r="C356" s="48"/>
    </row>
    <row r="357" spans="1:3" ht="12.75">
      <c r="A357" s="51"/>
      <c r="C357" s="48"/>
    </row>
    <row r="358" spans="1:3" ht="12.75">
      <c r="A358" s="51"/>
      <c r="C358" s="48"/>
    </row>
    <row r="359" spans="1:3" ht="12.75">
      <c r="A359" s="51"/>
      <c r="C359" s="48"/>
    </row>
    <row r="360" spans="1:3" ht="12.75">
      <c r="A360" s="51"/>
      <c r="C360" s="48"/>
    </row>
    <row r="361" spans="1:3" ht="12.75">
      <c r="A361" s="51"/>
      <c r="C361" s="48"/>
    </row>
    <row r="362" spans="1:3" ht="12.75">
      <c r="A362" s="51"/>
      <c r="C362" s="48"/>
    </row>
    <row r="363" spans="1:3" ht="12.75">
      <c r="A363" s="51"/>
      <c r="C363" s="48"/>
    </row>
    <row r="364" spans="1:3" ht="12.75">
      <c r="A364" s="51"/>
      <c r="C364" s="48"/>
    </row>
    <row r="365" spans="1:3" ht="12.75">
      <c r="A365" s="51"/>
      <c r="C365" s="48"/>
    </row>
    <row r="366" spans="1:3" ht="12.75">
      <c r="A366" s="51"/>
      <c r="C366" s="48"/>
    </row>
    <row r="367" spans="1:3" ht="12.75">
      <c r="A367" s="51"/>
      <c r="C367" s="48"/>
    </row>
    <row r="368" spans="1:3" ht="12.75">
      <c r="A368" s="51"/>
      <c r="C368" s="48"/>
    </row>
    <row r="369" spans="1:3" ht="12.75">
      <c r="A369" s="51"/>
      <c r="C369" s="48"/>
    </row>
    <row r="370" spans="1:3" ht="12.75">
      <c r="A370" s="51"/>
      <c r="C370" s="48"/>
    </row>
    <row r="371" spans="1:3" ht="12.75">
      <c r="A371" s="51"/>
      <c r="C371" s="48"/>
    </row>
    <row r="372" spans="1:3" ht="12.75">
      <c r="A372" s="51"/>
      <c r="C372" s="48"/>
    </row>
    <row r="373" spans="1:3" ht="12.75">
      <c r="A373" s="51"/>
      <c r="C373" s="48"/>
    </row>
    <row r="374" spans="1:3" ht="12.75">
      <c r="A374" s="51"/>
      <c r="C374" s="48"/>
    </row>
    <row r="375" spans="1:3" ht="12.75">
      <c r="A375" s="51"/>
      <c r="C375" s="48"/>
    </row>
    <row r="376" spans="1:3" ht="12.75">
      <c r="A376" s="51"/>
      <c r="C376" s="48"/>
    </row>
    <row r="377" spans="1:3" ht="12.75">
      <c r="A377" s="51"/>
      <c r="C377" s="48"/>
    </row>
    <row r="378" spans="1:3" ht="12.75">
      <c r="A378" s="51"/>
      <c r="C378" s="48"/>
    </row>
    <row r="379" spans="1:3" ht="12.75">
      <c r="A379" s="51"/>
      <c r="C379" s="48"/>
    </row>
    <row r="380" spans="1:3" ht="12.75">
      <c r="A380" s="51"/>
      <c r="C380" s="48"/>
    </row>
    <row r="381" spans="1:3" ht="12.75">
      <c r="A381" s="51"/>
      <c r="C381" s="48"/>
    </row>
    <row r="382" spans="1:3" ht="12.75">
      <c r="A382" s="51"/>
      <c r="C382" s="48"/>
    </row>
    <row r="383" spans="1:3" ht="12.75">
      <c r="A383" s="51"/>
      <c r="C383" s="48"/>
    </row>
    <row r="384" spans="1:3" ht="12.75">
      <c r="A384" s="51"/>
      <c r="C384" s="48"/>
    </row>
    <row r="385" spans="1:3" ht="12.75">
      <c r="A385" s="51"/>
      <c r="C385" s="48"/>
    </row>
    <row r="386" spans="1:3" ht="12.75">
      <c r="A386" s="51"/>
      <c r="C386" s="48"/>
    </row>
    <row r="387" spans="1:3" ht="12.75">
      <c r="A387" s="51"/>
      <c r="C387" s="48"/>
    </row>
    <row r="388" spans="1:3" ht="12.75">
      <c r="A388" s="51"/>
      <c r="C388" s="48"/>
    </row>
    <row r="389" spans="1:3" ht="12.75">
      <c r="A389" s="51"/>
      <c r="C389" s="48"/>
    </row>
    <row r="390" spans="1:3" ht="12.75">
      <c r="A390" s="51"/>
      <c r="C390" s="48"/>
    </row>
    <row r="391" spans="1:3" ht="12.75">
      <c r="A391" s="51"/>
      <c r="C391" s="48"/>
    </row>
    <row r="392" spans="1:3" ht="12.75">
      <c r="A392" s="51"/>
      <c r="C392" s="48"/>
    </row>
    <row r="393" spans="1:3" ht="12.75">
      <c r="A393" s="51"/>
      <c r="C393" s="48"/>
    </row>
    <row r="394" spans="1:3" ht="12.75">
      <c r="A394" s="51"/>
      <c r="C394" s="48"/>
    </row>
    <row r="395" spans="1:3" ht="12.75">
      <c r="A395" s="51"/>
      <c r="C395" s="48"/>
    </row>
    <row r="396" spans="1:3" ht="12.75">
      <c r="A396" s="51"/>
      <c r="C396" s="48"/>
    </row>
    <row r="397" spans="1:3" ht="12.75">
      <c r="A397" s="51"/>
      <c r="C397" s="48"/>
    </row>
    <row r="398" spans="1:3" ht="12.75">
      <c r="A398" s="51"/>
      <c r="C398" s="48"/>
    </row>
    <row r="399" spans="1:3" ht="12.75">
      <c r="A399" s="51"/>
      <c r="C399" s="48"/>
    </row>
    <row r="400" spans="1:3" ht="12.75">
      <c r="A400" s="51"/>
      <c r="C400" s="48"/>
    </row>
    <row r="401" spans="1:3" ht="12.75">
      <c r="A401" s="51"/>
      <c r="C401" s="48"/>
    </row>
    <row r="402" spans="1:3" ht="12.75">
      <c r="A402" s="51"/>
      <c r="C402" s="48"/>
    </row>
    <row r="403" spans="1:3" ht="12.75">
      <c r="A403" s="51"/>
      <c r="C403" s="48"/>
    </row>
    <row r="404" spans="1:3" ht="12.75">
      <c r="A404" s="51"/>
      <c r="C404" s="48"/>
    </row>
    <row r="405" spans="1:3" ht="12.75">
      <c r="A405" s="51"/>
      <c r="C405" s="48"/>
    </row>
    <row r="406" spans="1:3" ht="12.75">
      <c r="A406" s="51"/>
      <c r="C406" s="48"/>
    </row>
    <row r="407" spans="1:3" ht="12.75">
      <c r="A407" s="51"/>
      <c r="C407" s="48"/>
    </row>
    <row r="408" spans="1:3" ht="12.75">
      <c r="A408" s="51"/>
      <c r="C408" s="48"/>
    </row>
    <row r="409" spans="1:3" ht="12.75">
      <c r="A409" s="51"/>
      <c r="C409" s="48"/>
    </row>
    <row r="410" spans="1:3" ht="12.75">
      <c r="A410" s="51"/>
      <c r="C410" s="48"/>
    </row>
    <row r="411" spans="1:3" ht="12.75">
      <c r="A411" s="51"/>
      <c r="C411" s="48"/>
    </row>
    <row r="412" spans="1:3" ht="12.75">
      <c r="A412" s="51"/>
      <c r="C412" s="48"/>
    </row>
    <row r="413" spans="1:3" ht="12.75">
      <c r="A413" s="51"/>
      <c r="C413" s="48"/>
    </row>
    <row r="414" spans="1:3" ht="12.75">
      <c r="A414" s="51"/>
      <c r="C414" s="48"/>
    </row>
    <row r="415" spans="1:3" ht="12.75">
      <c r="A415" s="51"/>
      <c r="C415" s="48"/>
    </row>
    <row r="416" spans="1:3" ht="12.75">
      <c r="A416" s="51"/>
      <c r="C416" s="48"/>
    </row>
    <row r="417" spans="1:3" ht="12.75">
      <c r="A417" s="51"/>
      <c r="C417" s="48"/>
    </row>
    <row r="418" spans="1:3" ht="12.75">
      <c r="A418" s="51"/>
      <c r="C418" s="48"/>
    </row>
    <row r="419" spans="1:3" ht="12.75">
      <c r="A419" s="51"/>
      <c r="C419" s="48"/>
    </row>
    <row r="420" spans="1:3" ht="12.75">
      <c r="A420" s="51"/>
      <c r="C420" s="48"/>
    </row>
    <row r="421" spans="1:3" ht="12.75">
      <c r="A421" s="51"/>
      <c r="C421" s="48"/>
    </row>
    <row r="422" spans="1:3" ht="12.75">
      <c r="A422" s="51"/>
      <c r="C422" s="48"/>
    </row>
    <row r="423" spans="1:3" ht="12.75">
      <c r="A423" s="51"/>
      <c r="C423" s="48"/>
    </row>
    <row r="424" spans="1:3" ht="12.75">
      <c r="A424" s="51"/>
      <c r="C424" s="48"/>
    </row>
    <row r="425" spans="1:3" ht="12.75">
      <c r="A425" s="51"/>
      <c r="C425" s="48"/>
    </row>
    <row r="426" spans="1:3" ht="12.75">
      <c r="A426" s="51"/>
      <c r="C426" s="48"/>
    </row>
    <row r="427" spans="1:3" ht="12.75">
      <c r="A427" s="51"/>
      <c r="C427" s="48"/>
    </row>
    <row r="428" spans="1:3" ht="12.75">
      <c r="A428" s="51"/>
      <c r="C428" s="48"/>
    </row>
    <row r="429" spans="1:3" ht="12.75">
      <c r="A429" s="51"/>
      <c r="C429" s="48"/>
    </row>
    <row r="430" spans="1:3" ht="12.75">
      <c r="A430" s="51"/>
      <c r="C430" s="48"/>
    </row>
    <row r="431" spans="1:3" ht="12.75">
      <c r="A431" s="51"/>
      <c r="C431" s="48"/>
    </row>
    <row r="432" spans="1:3" ht="12.75">
      <c r="A432" s="51"/>
      <c r="C432" s="48"/>
    </row>
    <row r="433" spans="1:3" ht="12.75">
      <c r="A433" s="51"/>
      <c r="C433" s="48"/>
    </row>
    <row r="434" spans="1:3" ht="12.75">
      <c r="A434" s="51"/>
      <c r="C434" s="48"/>
    </row>
    <row r="435" spans="1:3" ht="12.75">
      <c r="A435" s="51"/>
      <c r="C435" s="48"/>
    </row>
    <row r="436" spans="1:3" ht="12.75">
      <c r="A436" s="51"/>
      <c r="C436" s="48"/>
    </row>
    <row r="437" spans="1:3" ht="12.75">
      <c r="A437" s="51"/>
      <c r="C437" s="48"/>
    </row>
    <row r="438" spans="1:3" ht="12.75">
      <c r="A438" s="51"/>
      <c r="C438" s="48"/>
    </row>
    <row r="439" spans="1:3" ht="12.75">
      <c r="A439" s="51"/>
      <c r="C439" s="48"/>
    </row>
    <row r="440" spans="1:3" ht="12.75">
      <c r="A440" s="51"/>
      <c r="C440" s="48"/>
    </row>
    <row r="441" spans="1:3" ht="12.75">
      <c r="A441" s="51"/>
      <c r="C441" s="48"/>
    </row>
    <row r="442" spans="1:3" ht="12.75">
      <c r="A442" s="51"/>
      <c r="C442" s="48"/>
    </row>
    <row r="443" spans="1:3" ht="12.75">
      <c r="A443" s="51"/>
      <c r="C443" s="48"/>
    </row>
    <row r="444" spans="1:3" ht="12.75">
      <c r="A444" s="51"/>
      <c r="C444" s="48"/>
    </row>
    <row r="445" spans="1:3" ht="12.75">
      <c r="A445" s="51"/>
      <c r="C445" s="48"/>
    </row>
    <row r="446" spans="1:3" ht="12.75">
      <c r="A446" s="51"/>
      <c r="C446" s="48"/>
    </row>
    <row r="447" spans="1:3" ht="12.75">
      <c r="A447" s="51"/>
      <c r="C447" s="48"/>
    </row>
    <row r="448" spans="1:3" ht="12.75">
      <c r="A448" s="51"/>
      <c r="C448" s="48"/>
    </row>
    <row r="449" spans="1:3" ht="12.75">
      <c r="A449" s="51"/>
      <c r="C449" s="48"/>
    </row>
    <row r="450" spans="1:3" ht="12.75">
      <c r="A450" s="51"/>
      <c r="C450" s="48"/>
    </row>
    <row r="451" spans="1:3" ht="12.75">
      <c r="A451" s="51"/>
      <c r="C451" s="48"/>
    </row>
    <row r="452" spans="1:3" ht="12.75">
      <c r="A452" s="51"/>
      <c r="C452" s="48"/>
    </row>
    <row r="453" spans="1:3" ht="12.75">
      <c r="A453" s="51"/>
      <c r="C453" s="48"/>
    </row>
    <row r="454" spans="1:3" ht="12.75">
      <c r="A454" s="51"/>
      <c r="C454" s="48"/>
    </row>
    <row r="455" spans="1:3" ht="12.75">
      <c r="A455" s="51"/>
      <c r="C455" s="48"/>
    </row>
    <row r="456" spans="1:3" ht="12.75">
      <c r="A456" s="51"/>
      <c r="C456" s="48"/>
    </row>
    <row r="457" spans="1:3" ht="12.75">
      <c r="A457" s="51"/>
      <c r="C457" s="48"/>
    </row>
    <row r="458" spans="1:3" ht="12.75">
      <c r="A458" s="51"/>
      <c r="C458" s="48"/>
    </row>
    <row r="459" spans="1:3" ht="12.75">
      <c r="A459" s="51"/>
      <c r="C459" s="48"/>
    </row>
    <row r="460" spans="1:3" ht="12.75">
      <c r="A460" s="51"/>
      <c r="C460" s="48"/>
    </row>
    <row r="461" spans="1:3" ht="12.75">
      <c r="A461" s="51"/>
      <c r="C461" s="48"/>
    </row>
    <row r="462" spans="1:3" ht="12.75">
      <c r="A462" s="51"/>
      <c r="C462" s="48"/>
    </row>
    <row r="463" spans="1:3" ht="12.75">
      <c r="A463" s="51"/>
      <c r="C463" s="48"/>
    </row>
    <row r="464" spans="1:3" ht="12.75">
      <c r="A464" s="51"/>
      <c r="C464" s="48"/>
    </row>
    <row r="465" spans="1:3" ht="12.75">
      <c r="A465" s="51"/>
      <c r="C465" s="48"/>
    </row>
    <row r="466" spans="1:3" ht="12.75">
      <c r="A466" s="51"/>
      <c r="C466" s="48"/>
    </row>
    <row r="467" spans="1:3" ht="12.75">
      <c r="A467" s="51"/>
      <c r="C467" s="48"/>
    </row>
    <row r="468" spans="1:3" ht="12.75">
      <c r="A468" s="51"/>
      <c r="C468" s="48"/>
    </row>
    <row r="469" spans="1:3" ht="12.75">
      <c r="A469" s="51"/>
      <c r="C469" s="48"/>
    </row>
    <row r="470" spans="1:3" ht="12.75">
      <c r="A470" s="51"/>
      <c r="C470" s="48"/>
    </row>
    <row r="471" spans="1:3" ht="12.75">
      <c r="A471" s="51"/>
      <c r="C471" s="48"/>
    </row>
    <row r="472" spans="1:3" ht="12.75">
      <c r="A472" s="51"/>
      <c r="C472" s="48"/>
    </row>
    <row r="473" spans="1:3" ht="12.75">
      <c r="A473" s="51"/>
      <c r="C473" s="48"/>
    </row>
    <row r="474" spans="1:3" ht="12.75">
      <c r="A474" s="51"/>
      <c r="C474" s="48"/>
    </row>
    <row r="475" spans="1:3" ht="12.75">
      <c r="A475" s="51"/>
      <c r="C475" s="48"/>
    </row>
    <row r="476" spans="1:3" ht="12.75">
      <c r="A476" s="51"/>
      <c r="C476" s="48"/>
    </row>
    <row r="477" spans="1:3" ht="12.75">
      <c r="A477" s="51"/>
      <c r="C477" s="48"/>
    </row>
    <row r="478" spans="1:3" ht="12.75">
      <c r="A478" s="51"/>
      <c r="C478" s="48"/>
    </row>
    <row r="479" spans="1:3" ht="12.75">
      <c r="A479" s="51"/>
      <c r="C479" s="48"/>
    </row>
    <row r="480" spans="1:3" ht="12.75">
      <c r="A480" s="51"/>
      <c r="C480" s="48"/>
    </row>
    <row r="481" spans="1:3" ht="12.75">
      <c r="A481" s="51"/>
      <c r="C481" s="48"/>
    </row>
    <row r="482" spans="1:3" ht="12.75">
      <c r="A482" s="51"/>
      <c r="C482" s="48"/>
    </row>
    <row r="483" spans="1:3" ht="12.75">
      <c r="A483" s="51"/>
      <c r="C483" s="48"/>
    </row>
    <row r="484" spans="1:3" ht="12.75">
      <c r="A484" s="51"/>
      <c r="C484" s="48"/>
    </row>
    <row r="485" spans="1:3" ht="12.75">
      <c r="A485" s="51"/>
      <c r="C485" s="48"/>
    </row>
    <row r="486" spans="1:3" ht="12.75">
      <c r="A486" s="51"/>
      <c r="C486" s="48"/>
    </row>
    <row r="487" spans="1:3" ht="12.75">
      <c r="A487" s="51"/>
      <c r="C487" s="48"/>
    </row>
    <row r="488" spans="1:3" ht="12.75">
      <c r="A488" s="51"/>
      <c r="C488" s="48"/>
    </row>
    <row r="489" spans="1:3" ht="12.75">
      <c r="A489" s="51"/>
      <c r="C489" s="48"/>
    </row>
    <row r="490" spans="1:3" ht="12.75">
      <c r="A490" s="51"/>
      <c r="C490" s="48"/>
    </row>
    <row r="491" spans="1:3" ht="12.75">
      <c r="A491" s="51"/>
      <c r="C491" s="48"/>
    </row>
    <row r="492" spans="1:3" ht="12.75">
      <c r="A492" s="51"/>
      <c r="C492" s="48"/>
    </row>
    <row r="493" spans="1:3" ht="12.75">
      <c r="A493" s="51"/>
      <c r="C493" s="48"/>
    </row>
    <row r="494" spans="1:3" ht="12.75">
      <c r="A494" s="51"/>
      <c r="C494" s="48"/>
    </row>
    <row r="495" spans="1:3" ht="12.75">
      <c r="A495" s="51"/>
      <c r="C495" s="48"/>
    </row>
    <row r="496" spans="1:3" ht="12.75">
      <c r="A496" s="51"/>
      <c r="C496" s="48"/>
    </row>
    <row r="497" spans="1:3" ht="12.75">
      <c r="A497" s="51"/>
      <c r="C497" s="48"/>
    </row>
    <row r="498" spans="1:3" ht="12.75">
      <c r="A498" s="51"/>
      <c r="C498" s="48"/>
    </row>
    <row r="499" spans="1:3" ht="12.75">
      <c r="A499" s="51"/>
      <c r="C499" s="48"/>
    </row>
    <row r="500" spans="1:3" ht="12.75">
      <c r="A500" s="51"/>
      <c r="C500" s="48"/>
    </row>
    <row r="501" spans="1:3" ht="12.75">
      <c r="A501" s="51"/>
      <c r="C501" s="48"/>
    </row>
    <row r="502" spans="1:3" ht="12.75">
      <c r="A502" s="51"/>
      <c r="C502" s="48"/>
    </row>
    <row r="503" spans="1:3" ht="12.75">
      <c r="A503" s="51"/>
      <c r="C503" s="48"/>
    </row>
    <row r="504" spans="1:3" ht="12.75">
      <c r="A504" s="51"/>
      <c r="C504" s="48"/>
    </row>
    <row r="505" spans="1:3" ht="12.75">
      <c r="A505" s="51"/>
      <c r="C505" s="48"/>
    </row>
    <row r="506" spans="1:3" ht="12.75">
      <c r="A506" s="51"/>
      <c r="C506" s="48"/>
    </row>
    <row r="507" spans="1:3" ht="12.75">
      <c r="A507" s="51"/>
      <c r="C507" s="48"/>
    </row>
    <row r="508" spans="1:3" ht="12.75">
      <c r="A508" s="51"/>
      <c r="C508" s="48"/>
    </row>
    <row r="509" spans="1:3" ht="12.75">
      <c r="A509" s="51"/>
      <c r="C509" s="48"/>
    </row>
    <row r="510" spans="1:3" ht="12.75">
      <c r="A510" s="51"/>
      <c r="C510" s="48"/>
    </row>
    <row r="511" spans="1:3" ht="12.75">
      <c r="A511" s="51"/>
      <c r="C511" s="48"/>
    </row>
    <row r="512" spans="1:3" ht="12.75">
      <c r="A512" s="51"/>
      <c r="C512" s="48"/>
    </row>
    <row r="513" spans="1:3" ht="12.75">
      <c r="A513" s="51"/>
      <c r="C513" s="48"/>
    </row>
    <row r="514" spans="1:3" ht="12.75">
      <c r="A514" s="51"/>
      <c r="C514" s="48"/>
    </row>
    <row r="515" spans="1:3" ht="12.75">
      <c r="A515" s="51"/>
      <c r="C515" s="48"/>
    </row>
    <row r="516" spans="1:3" ht="12.75">
      <c r="A516" s="51"/>
      <c r="C516" s="48"/>
    </row>
    <row r="517" spans="1:3" ht="12.75">
      <c r="A517" s="51"/>
      <c r="C517" s="48"/>
    </row>
    <row r="518" spans="1:3" ht="12.75">
      <c r="A518" s="51"/>
      <c r="C518" s="48"/>
    </row>
    <row r="519" spans="1:3" ht="12.75">
      <c r="A519" s="51"/>
      <c r="C519" s="48"/>
    </row>
    <row r="520" spans="1:3" ht="12.75">
      <c r="A520" s="51"/>
      <c r="C520" s="48"/>
    </row>
    <row r="521" spans="1:3" ht="12.75">
      <c r="A521" s="51"/>
      <c r="C521" s="48"/>
    </row>
    <row r="522" spans="1:3" ht="12.75">
      <c r="A522" s="51"/>
      <c r="C522" s="48"/>
    </row>
    <row r="523" spans="1:3" ht="12.75">
      <c r="A523" s="51"/>
      <c r="C523" s="48"/>
    </row>
    <row r="524" spans="1:3" ht="12.75">
      <c r="A524" s="51"/>
      <c r="C524" s="48"/>
    </row>
    <row r="525" spans="1:3" ht="12.75">
      <c r="A525" s="51"/>
      <c r="C525" s="48"/>
    </row>
    <row r="526" spans="1:3" ht="12.75">
      <c r="A526" s="51"/>
      <c r="C526" s="48"/>
    </row>
    <row r="527" spans="1:3" ht="12.75">
      <c r="A527" s="51"/>
      <c r="C527" s="48"/>
    </row>
    <row r="528" spans="1:3" ht="12.75">
      <c r="A528" s="51"/>
      <c r="C528" s="48"/>
    </row>
    <row r="529" spans="1:3" ht="12.75">
      <c r="A529" s="51"/>
      <c r="C529" s="48"/>
    </row>
    <row r="530" spans="1:3" ht="12.75">
      <c r="A530" s="51"/>
      <c r="C530" s="48"/>
    </row>
    <row r="531" spans="1:3" ht="12.75">
      <c r="A531" s="51"/>
      <c r="C531" s="48"/>
    </row>
    <row r="532" spans="1:3" ht="12.75">
      <c r="A532" s="51"/>
      <c r="C532" s="48"/>
    </row>
    <row r="533" spans="1:3" ht="12.75">
      <c r="A533" s="51"/>
      <c r="C533" s="48"/>
    </row>
    <row r="534" spans="1:3" ht="12.75">
      <c r="A534" s="51"/>
      <c r="C534" s="48"/>
    </row>
    <row r="535" spans="1:3" ht="12.75">
      <c r="A535" s="51"/>
      <c r="C535" s="48"/>
    </row>
    <row r="536" spans="1:3" ht="12.75">
      <c r="A536" s="51"/>
      <c r="C536" s="48"/>
    </row>
    <row r="537" spans="1:3" ht="12.75">
      <c r="A537" s="51"/>
      <c r="C537" s="48"/>
    </row>
    <row r="538" spans="1:3" ht="12.75">
      <c r="A538" s="51"/>
      <c r="C538" s="48"/>
    </row>
    <row r="539" spans="1:3" ht="12.75">
      <c r="A539" s="51"/>
      <c r="C539" s="48"/>
    </row>
    <row r="540" spans="1:3" ht="12.75">
      <c r="A540" s="51"/>
      <c r="C540" s="48"/>
    </row>
    <row r="541" spans="1:3" ht="12.75">
      <c r="A541" s="51"/>
      <c r="C541" s="48"/>
    </row>
    <row r="542" spans="1:3" ht="12.75">
      <c r="A542" s="51"/>
      <c r="C542" s="48"/>
    </row>
    <row r="543" spans="1:3" ht="12.75">
      <c r="A543" s="51"/>
      <c r="C543" s="48"/>
    </row>
    <row r="544" spans="1:3" ht="12.75">
      <c r="A544" s="51"/>
      <c r="C544" s="48"/>
    </row>
    <row r="545" spans="1:3" ht="12.75">
      <c r="A545" s="51"/>
      <c r="C545" s="48"/>
    </row>
    <row r="546" spans="1:3" ht="12.75">
      <c r="A546" s="51"/>
      <c r="C546" s="48"/>
    </row>
    <row r="547" spans="1:3" ht="12.75">
      <c r="A547" s="51"/>
      <c r="C547" s="48"/>
    </row>
    <row r="548" spans="1:3" ht="12.75">
      <c r="A548" s="51"/>
      <c r="C548" s="48"/>
    </row>
    <row r="549" spans="1:3" ht="12.75">
      <c r="A549" s="51"/>
      <c r="C549" s="48"/>
    </row>
    <row r="550" spans="1:3" ht="12.75">
      <c r="A550" s="51"/>
      <c r="C550" s="48"/>
    </row>
    <row r="551" spans="1:3" ht="12.75">
      <c r="A551" s="51"/>
      <c r="C551" s="48"/>
    </row>
    <row r="552" spans="1:3" ht="12.75">
      <c r="A552" s="51"/>
      <c r="C552" s="48"/>
    </row>
    <row r="553" spans="1:3" ht="12.75">
      <c r="A553" s="51"/>
      <c r="C553" s="48"/>
    </row>
    <row r="554" spans="1:3" ht="12.75">
      <c r="A554" s="51"/>
      <c r="C554" s="48"/>
    </row>
    <row r="555" spans="1:3" ht="12.75">
      <c r="A555" s="51"/>
      <c r="C555" s="48"/>
    </row>
    <row r="556" spans="1:3" ht="12.75">
      <c r="A556" s="51"/>
      <c r="C556" s="48"/>
    </row>
    <row r="557" spans="1:3" ht="12.75">
      <c r="A557" s="51"/>
      <c r="C557" s="48"/>
    </row>
    <row r="558" spans="1:3" ht="12.75">
      <c r="A558" s="51"/>
      <c r="C558" s="48"/>
    </row>
    <row r="559" spans="1:3" ht="12.75">
      <c r="A559" s="51"/>
      <c r="C559" s="48"/>
    </row>
    <row r="560" spans="1:3" ht="12.75">
      <c r="A560" s="51"/>
      <c r="C560" s="48"/>
    </row>
    <row r="561" spans="1:3" ht="12.75">
      <c r="A561" s="51"/>
      <c r="C561" s="48"/>
    </row>
    <row r="562" spans="1:3" ht="12.75">
      <c r="A562" s="51"/>
      <c r="C562" s="48"/>
    </row>
    <row r="563" spans="1:3" ht="12.75">
      <c r="A563" s="51"/>
      <c r="C563" s="48"/>
    </row>
    <row r="564" spans="1:3" ht="12.75">
      <c r="A564" s="51"/>
      <c r="C564" s="48"/>
    </row>
    <row r="565" spans="1:3" ht="12.75">
      <c r="A565" s="51"/>
      <c r="C565" s="48"/>
    </row>
    <row r="566" spans="1:3" ht="12.75">
      <c r="A566" s="51"/>
      <c r="C566" s="48"/>
    </row>
    <row r="567" spans="1:3" ht="12.75">
      <c r="A567" s="51"/>
      <c r="C567" s="48"/>
    </row>
    <row r="568" spans="1:3" ht="12.75">
      <c r="A568" s="51"/>
      <c r="C568" s="48"/>
    </row>
    <row r="569" spans="1:3" ht="12.75">
      <c r="A569" s="51"/>
      <c r="C569" s="48"/>
    </row>
    <row r="570" spans="1:3" ht="12.75">
      <c r="A570" s="51"/>
      <c r="C570" s="48"/>
    </row>
    <row r="571" spans="1:3" ht="12.75">
      <c r="A571" s="51"/>
      <c r="C571" s="48"/>
    </row>
    <row r="572" spans="1:3" ht="12.75">
      <c r="A572" s="51"/>
      <c r="C572" s="48"/>
    </row>
    <row r="573" spans="1:3" ht="12.75">
      <c r="A573" s="51"/>
      <c r="C573" s="48"/>
    </row>
    <row r="574" spans="1:3" ht="12.75">
      <c r="A574" s="51"/>
      <c r="C574" s="48"/>
    </row>
    <row r="575" spans="1:3" ht="12.75">
      <c r="A575" s="51"/>
      <c r="C575" s="48"/>
    </row>
    <row r="576" spans="1:3" ht="12.75">
      <c r="A576" s="51"/>
      <c r="C576" s="48"/>
    </row>
    <row r="577" spans="1:3" ht="12.75">
      <c r="A577" s="51"/>
      <c r="C577" s="48"/>
    </row>
    <row r="578" spans="1:3" ht="12.75">
      <c r="A578" s="51"/>
      <c r="C578" s="48"/>
    </row>
    <row r="579" spans="1:3" ht="12.75">
      <c r="A579" s="51"/>
      <c r="C579" s="48"/>
    </row>
    <row r="580" spans="1:3" ht="12.75">
      <c r="A580" s="51"/>
      <c r="C580" s="48"/>
    </row>
    <row r="581" spans="1:3" ht="12.75">
      <c r="A581" s="51"/>
      <c r="C581" s="48"/>
    </row>
    <row r="582" spans="1:3" ht="12.75">
      <c r="A582" s="51"/>
      <c r="C582" s="48"/>
    </row>
    <row r="583" spans="1:3" ht="12.75">
      <c r="A583" s="51"/>
      <c r="C583" s="48"/>
    </row>
    <row r="584" spans="1:3" ht="12.75">
      <c r="A584" s="51"/>
      <c r="C584" s="48"/>
    </row>
    <row r="585" spans="1:3" ht="12.75">
      <c r="A585" s="51"/>
      <c r="C585" s="48"/>
    </row>
    <row r="586" spans="1:3" ht="12.75">
      <c r="A586" s="51"/>
      <c r="C586" s="48"/>
    </row>
    <row r="587" spans="1:3" ht="12.75">
      <c r="A587" s="51"/>
      <c r="C587" s="48"/>
    </row>
    <row r="588" spans="1:3" ht="12.75">
      <c r="A588" s="51"/>
      <c r="C588" s="48"/>
    </row>
    <row r="589" spans="1:3" ht="12.75">
      <c r="A589" s="51"/>
      <c r="C589" s="48"/>
    </row>
    <row r="590" spans="1:3" ht="12.75">
      <c r="A590" s="51"/>
      <c r="C590" s="48"/>
    </row>
    <row r="591" spans="1:3" ht="12.75">
      <c r="A591" s="51"/>
      <c r="C591" s="48"/>
    </row>
    <row r="592" spans="1:3" ht="12.75">
      <c r="A592" s="51"/>
      <c r="C592" s="48"/>
    </row>
    <row r="593" spans="1:3" ht="12.75">
      <c r="A593" s="51"/>
      <c r="C593" s="48"/>
    </row>
    <row r="594" spans="1:3" ht="12.75">
      <c r="A594" s="51"/>
      <c r="C594" s="48"/>
    </row>
    <row r="595" spans="1:3" ht="12.75">
      <c r="A595" s="51"/>
      <c r="C595" s="48"/>
    </row>
    <row r="596" spans="1:3" ht="12.75">
      <c r="A596" s="51"/>
      <c r="C596" s="48"/>
    </row>
    <row r="597" spans="1:3" ht="12.75">
      <c r="A597" s="51"/>
      <c r="C597" s="48"/>
    </row>
    <row r="598" spans="1:3" ht="12.75">
      <c r="A598" s="51"/>
      <c r="C598" s="48"/>
    </row>
    <row r="599" spans="1:3" ht="12.75">
      <c r="A599" s="51"/>
      <c r="C599" s="48"/>
    </row>
    <row r="600" spans="1:3" ht="12.75">
      <c r="A600" s="51"/>
      <c r="C600" s="48"/>
    </row>
    <row r="601" spans="1:3" ht="12.75">
      <c r="A601" s="51"/>
      <c r="C601" s="48"/>
    </row>
    <row r="602" spans="1:3" ht="12.75">
      <c r="A602" s="51"/>
      <c r="C602" s="48"/>
    </row>
    <row r="603" spans="1:3" ht="12.75">
      <c r="A603" s="51"/>
      <c r="C603" s="48"/>
    </row>
    <row r="604" spans="1:3" ht="12.75">
      <c r="A604" s="51"/>
      <c r="C604" s="48"/>
    </row>
    <row r="605" spans="1:3" ht="12.75">
      <c r="A605" s="51"/>
      <c r="C605" s="48"/>
    </row>
    <row r="606" spans="1:3" ht="12.75">
      <c r="A606" s="51"/>
      <c r="C606" s="48"/>
    </row>
    <row r="607" spans="1:3" ht="12.75">
      <c r="A607" s="51"/>
      <c r="C607" s="48"/>
    </row>
    <row r="608" spans="1:3" ht="12.75">
      <c r="A608" s="51"/>
      <c r="C608" s="48"/>
    </row>
    <row r="609" spans="1:3" ht="12.75">
      <c r="A609" s="51"/>
      <c r="C609" s="48"/>
    </row>
    <row r="610" spans="1:3" ht="12.75">
      <c r="A610" s="51"/>
      <c r="C610" s="48"/>
    </row>
    <row r="611" spans="1:3" ht="12.75">
      <c r="A611" s="51"/>
      <c r="C611" s="48"/>
    </row>
    <row r="612" spans="1:3" ht="12.75">
      <c r="A612" s="51"/>
      <c r="C612" s="48"/>
    </row>
    <row r="613" spans="1:3" ht="12.75">
      <c r="A613" s="51"/>
      <c r="C613" s="48"/>
    </row>
    <row r="614" spans="1:3" ht="12.75">
      <c r="A614" s="51"/>
      <c r="C614" s="48"/>
    </row>
    <row r="615" spans="1:3" ht="12.75">
      <c r="A615" s="51"/>
      <c r="C615" s="48"/>
    </row>
    <row r="616" spans="1:3" ht="12.75">
      <c r="A616" s="51"/>
      <c r="C616" s="48"/>
    </row>
    <row r="617" spans="1:3" ht="12.75">
      <c r="A617" s="51"/>
      <c r="C617" s="48"/>
    </row>
    <row r="618" spans="1:3" ht="12.75">
      <c r="A618" s="51"/>
      <c r="C618" s="48"/>
    </row>
    <row r="619" spans="1:3" ht="12.75">
      <c r="A619" s="51"/>
      <c r="C619" s="48"/>
    </row>
    <row r="620" spans="1:3" ht="12.75">
      <c r="A620" s="51"/>
      <c r="C620" s="48"/>
    </row>
    <row r="621" spans="1:3" ht="12.75">
      <c r="A621" s="51"/>
      <c r="C621" s="48"/>
    </row>
    <row r="622" spans="1:3" ht="12.75">
      <c r="A622" s="51"/>
      <c r="C622" s="48"/>
    </row>
    <row r="623" spans="1:3" ht="12.75">
      <c r="A623" s="51"/>
      <c r="C623" s="48"/>
    </row>
    <row r="624" spans="1:3" ht="12.75">
      <c r="A624" s="51"/>
      <c r="C624" s="48"/>
    </row>
    <row r="625" spans="1:3" ht="12.75">
      <c r="A625" s="51"/>
      <c r="C625" s="48"/>
    </row>
    <row r="626" spans="1:3" ht="12.75">
      <c r="A626" s="51"/>
      <c r="C626" s="48"/>
    </row>
    <row r="627" spans="1:3" ht="12.75">
      <c r="A627" s="51"/>
      <c r="C627" s="48"/>
    </row>
    <row r="628" spans="1:3" ht="12.75">
      <c r="A628" s="51"/>
      <c r="C628" s="48"/>
    </row>
    <row r="629" spans="1:3" ht="12.75">
      <c r="A629" s="51"/>
      <c r="C629" s="48"/>
    </row>
    <row r="630" spans="1:3" ht="12.75">
      <c r="A630" s="51"/>
      <c r="C630" s="48"/>
    </row>
    <row r="631" spans="1:3" ht="12.75">
      <c r="A631" s="51"/>
      <c r="C631" s="48"/>
    </row>
    <row r="632" spans="1:3" ht="12.75">
      <c r="A632" s="51"/>
      <c r="C632" s="48"/>
    </row>
    <row r="633" spans="1:3" ht="12.75">
      <c r="A633" s="51"/>
      <c r="C633" s="48"/>
    </row>
    <row r="634" spans="1:3" ht="12.75">
      <c r="A634" s="51"/>
      <c r="C634" s="48"/>
    </row>
    <row r="635" spans="1:3" ht="12.75">
      <c r="A635" s="51"/>
      <c r="C635" s="48"/>
    </row>
    <row r="636" spans="1:3" ht="12.75">
      <c r="A636" s="51"/>
      <c r="C636" s="48"/>
    </row>
    <row r="637" spans="1:3" ht="12.75">
      <c r="A637" s="51"/>
      <c r="C637" s="48"/>
    </row>
    <row r="638" spans="1:3" ht="12.75">
      <c r="A638" s="51"/>
      <c r="C638" s="48"/>
    </row>
    <row r="639" spans="1:3" ht="12.75">
      <c r="A639" s="51"/>
      <c r="C639" s="48"/>
    </row>
    <row r="640" spans="1:3" ht="12.75">
      <c r="A640" s="51"/>
      <c r="C640" s="48"/>
    </row>
    <row r="641" spans="1:3" ht="12.75">
      <c r="A641" s="51"/>
      <c r="C641" s="48"/>
    </row>
    <row r="642" spans="1:3" ht="12.75">
      <c r="A642" s="51"/>
      <c r="C642" s="48"/>
    </row>
    <row r="643" spans="1:3" ht="12.75">
      <c r="A643" s="51"/>
      <c r="C643" s="48"/>
    </row>
    <row r="644" spans="1:3" ht="12.75">
      <c r="A644" s="51"/>
      <c r="C644" s="48"/>
    </row>
    <row r="645" spans="1:3" ht="12.75">
      <c r="A645" s="51"/>
      <c r="C645" s="48"/>
    </row>
    <row r="646" spans="1:3" ht="12.75">
      <c r="A646" s="51"/>
      <c r="C646" s="48"/>
    </row>
    <row r="647" spans="1:3" ht="12.75">
      <c r="A647" s="51"/>
      <c r="C647" s="48"/>
    </row>
    <row r="648" spans="1:3" ht="12.75">
      <c r="A648" s="51"/>
      <c r="C648" s="48"/>
    </row>
    <row r="649" spans="1:3" ht="12.75">
      <c r="A649" s="51"/>
      <c r="C649" s="48"/>
    </row>
    <row r="650" spans="1:3" ht="12.75">
      <c r="A650" s="51"/>
      <c r="C650" s="48"/>
    </row>
    <row r="651" spans="1:3" ht="12.75">
      <c r="A651" s="51"/>
      <c r="C651" s="48"/>
    </row>
    <row r="652" spans="1:3" ht="12.75">
      <c r="A652" s="51"/>
      <c r="C652" s="48"/>
    </row>
    <row r="653" spans="1:3" ht="12.75">
      <c r="A653" s="51"/>
      <c r="C653" s="48"/>
    </row>
    <row r="654" spans="1:3" ht="12.75">
      <c r="A654" s="51"/>
      <c r="C654" s="48"/>
    </row>
    <row r="655" spans="1:3" ht="12.75">
      <c r="A655" s="51"/>
      <c r="C655" s="48"/>
    </row>
    <row r="656" spans="1:3" ht="12.75">
      <c r="A656" s="51"/>
      <c r="C656" s="48"/>
    </row>
    <row r="657" spans="1:3" ht="12.75">
      <c r="A657" s="51"/>
      <c r="C657" s="48"/>
    </row>
    <row r="658" spans="1:3" ht="12.75">
      <c r="A658" s="51"/>
      <c r="C658" s="48"/>
    </row>
    <row r="659" spans="1:3" ht="12.75">
      <c r="A659" s="51"/>
      <c r="C659" s="48"/>
    </row>
    <row r="660" spans="1:3" ht="12.75">
      <c r="A660" s="51"/>
      <c r="C660" s="48"/>
    </row>
    <row r="661" spans="1:3" ht="12.75">
      <c r="A661" s="51"/>
      <c r="C661" s="48"/>
    </row>
    <row r="662" spans="1:3" ht="12.75">
      <c r="A662" s="51"/>
      <c r="C662" s="48"/>
    </row>
    <row r="663" spans="1:3" ht="12.75">
      <c r="A663" s="51"/>
      <c r="C663" s="48"/>
    </row>
    <row r="664" spans="1:3" ht="12.75">
      <c r="A664" s="51"/>
      <c r="C664" s="48"/>
    </row>
    <row r="665" spans="1:3" ht="12.75">
      <c r="A665" s="51"/>
      <c r="C665" s="48"/>
    </row>
    <row r="666" spans="1:3" ht="12.75">
      <c r="A666" s="51"/>
      <c r="C666" s="48"/>
    </row>
    <row r="667" spans="1:3" ht="12.75">
      <c r="A667" s="51"/>
      <c r="C667" s="48"/>
    </row>
    <row r="668" spans="1:3" ht="12.75">
      <c r="A668" s="51"/>
      <c r="C668" s="48"/>
    </row>
    <row r="669" spans="1:3" ht="12.75">
      <c r="A669" s="51"/>
      <c r="C669" s="48"/>
    </row>
    <row r="670" spans="1:3" ht="12.75">
      <c r="A670" s="51"/>
      <c r="C670" s="48"/>
    </row>
    <row r="671" spans="1:3" ht="12.75">
      <c r="A671" s="51"/>
      <c r="C671" s="48"/>
    </row>
    <row r="672" spans="1:3" ht="12.75">
      <c r="A672" s="51"/>
      <c r="C672" s="48"/>
    </row>
    <row r="673" spans="1:3" ht="12.75">
      <c r="A673" s="51"/>
      <c r="C673" s="48"/>
    </row>
    <row r="674" spans="1:3" ht="12.75">
      <c r="A674" s="51"/>
      <c r="C674" s="48"/>
    </row>
    <row r="675" spans="1:3" ht="12.75">
      <c r="A675" s="51"/>
      <c r="C675" s="48"/>
    </row>
    <row r="676" spans="1:3" ht="12.75">
      <c r="A676" s="51"/>
      <c r="C676" s="48"/>
    </row>
    <row r="677" spans="1:3" ht="12.75">
      <c r="A677" s="51"/>
      <c r="C677" s="48"/>
    </row>
    <row r="678" spans="1:3" ht="12.75">
      <c r="A678" s="51"/>
      <c r="C678" s="48"/>
    </row>
    <row r="679" spans="1:3" ht="12.75">
      <c r="A679" s="51"/>
      <c r="C679" s="48"/>
    </row>
    <row r="680" spans="1:3" ht="12.75">
      <c r="A680" s="51"/>
      <c r="C680" s="48"/>
    </row>
    <row r="681" spans="1:3" ht="12.75">
      <c r="A681" s="51"/>
      <c r="C681" s="48"/>
    </row>
    <row r="682" spans="1:3" ht="12.75">
      <c r="A682" s="51"/>
      <c r="C682" s="48"/>
    </row>
    <row r="683" spans="1:3" ht="12.75">
      <c r="A683" s="51"/>
      <c r="C683" s="48"/>
    </row>
    <row r="684" spans="1:3" ht="12.75">
      <c r="A684" s="51"/>
      <c r="C684" s="48"/>
    </row>
    <row r="685" spans="1:3" ht="12.75">
      <c r="A685" s="51"/>
      <c r="C685" s="48"/>
    </row>
    <row r="686" spans="1:3" ht="12.75">
      <c r="A686" s="51"/>
      <c r="C686" s="48"/>
    </row>
    <row r="687" spans="1:3" ht="12.75">
      <c r="A687" s="51"/>
      <c r="C687" s="48"/>
    </row>
    <row r="688" spans="1:3" ht="12.75">
      <c r="A688" s="51"/>
      <c r="C688" s="48"/>
    </row>
    <row r="689" spans="1:3" ht="12.75">
      <c r="A689" s="51"/>
      <c r="C689" s="48"/>
    </row>
    <row r="690" spans="1:3" ht="12.75">
      <c r="A690" s="51"/>
      <c r="C690" s="48"/>
    </row>
    <row r="691" spans="1:3" ht="12.75">
      <c r="A691" s="51"/>
      <c r="C691" s="48"/>
    </row>
    <row r="692" spans="1:3" ht="12.75">
      <c r="A692" s="51"/>
      <c r="C692" s="48"/>
    </row>
    <row r="693" spans="1:3" ht="12.75">
      <c r="A693" s="51"/>
      <c r="C693" s="48"/>
    </row>
    <row r="694" spans="1:3" ht="12.75">
      <c r="A694" s="51"/>
      <c r="C694" s="48"/>
    </row>
    <row r="695" spans="1:3" ht="12.75">
      <c r="A695" s="51"/>
      <c r="C695" s="48"/>
    </row>
    <row r="696" spans="1:3" ht="12.75">
      <c r="A696" s="51"/>
      <c r="C696" s="48"/>
    </row>
    <row r="697" spans="1:3" ht="12.75">
      <c r="A697" s="51"/>
      <c r="C697" s="48"/>
    </row>
    <row r="698" spans="1:3" ht="12.75">
      <c r="A698" s="51"/>
      <c r="C698" s="48"/>
    </row>
    <row r="699" spans="1:3" ht="12.75">
      <c r="A699" s="51"/>
      <c r="C699" s="48"/>
    </row>
    <row r="700" spans="1:3" ht="12.75">
      <c r="A700" s="51"/>
      <c r="C700" s="48"/>
    </row>
    <row r="701" spans="1:3" ht="12.75">
      <c r="A701" s="51"/>
      <c r="C701" s="48"/>
    </row>
    <row r="702" spans="1:3" ht="12.75">
      <c r="A702" s="51"/>
      <c r="C702" s="48"/>
    </row>
    <row r="703" spans="1:3" ht="12.75">
      <c r="A703" s="51"/>
      <c r="C703" s="48"/>
    </row>
    <row r="704" spans="1:3" ht="12.75">
      <c r="A704" s="51"/>
      <c r="C704" s="48"/>
    </row>
    <row r="705" spans="1:3" ht="12.75">
      <c r="A705" s="51"/>
      <c r="C705" s="48"/>
    </row>
    <row r="706" spans="1:3" ht="12.75">
      <c r="A706" s="51"/>
      <c r="C706" s="48"/>
    </row>
    <row r="707" spans="1:3" ht="12.75">
      <c r="A707" s="51"/>
      <c r="C707" s="48"/>
    </row>
    <row r="708" spans="1:3" ht="12.75">
      <c r="A708" s="51"/>
      <c r="C708" s="48"/>
    </row>
    <row r="709" spans="1:3" ht="12.75">
      <c r="A709" s="51"/>
      <c r="C709" s="48"/>
    </row>
    <row r="710" spans="1:3" ht="12.75">
      <c r="A710" s="51"/>
      <c r="C710" s="48"/>
    </row>
    <row r="711" spans="1:3" ht="12.75">
      <c r="A711" s="51"/>
      <c r="C711" s="48"/>
    </row>
    <row r="712" spans="1:3" ht="12.75">
      <c r="A712" s="51"/>
      <c r="C712" s="48"/>
    </row>
    <row r="713" spans="1:3" ht="12.75">
      <c r="A713" s="51"/>
      <c r="C713" s="48"/>
    </row>
    <row r="714" spans="1:3" ht="12.75">
      <c r="A714" s="51"/>
      <c r="C714" s="48"/>
    </row>
    <row r="715" spans="1:3" ht="12.75">
      <c r="A715" s="51"/>
      <c r="C715" s="48"/>
    </row>
    <row r="716" spans="1:3" ht="12.75">
      <c r="A716" s="51"/>
      <c r="C716" s="48"/>
    </row>
    <row r="717" spans="1:3" ht="12.75">
      <c r="A717" s="51"/>
      <c r="C717" s="48"/>
    </row>
    <row r="718" spans="1:3" ht="12.75">
      <c r="A718" s="51"/>
      <c r="C718" s="48"/>
    </row>
    <row r="719" spans="1:3" ht="12.75">
      <c r="A719" s="51"/>
      <c r="C719" s="48"/>
    </row>
    <row r="720" spans="1:3" ht="12.75">
      <c r="A720" s="51"/>
      <c r="C720" s="48"/>
    </row>
    <row r="721" spans="1:3" ht="12.75">
      <c r="A721" s="51"/>
      <c r="C721" s="48"/>
    </row>
    <row r="722" spans="1:3" ht="12.75">
      <c r="A722" s="51"/>
      <c r="C722" s="48"/>
    </row>
    <row r="723" spans="1:3" ht="12.75">
      <c r="A723" s="51"/>
      <c r="C723" s="48"/>
    </row>
    <row r="724" spans="1:3" ht="12.75">
      <c r="A724" s="51"/>
      <c r="C724" s="48"/>
    </row>
    <row r="725" spans="1:3" ht="12.75">
      <c r="A725" s="51"/>
      <c r="C725" s="48"/>
    </row>
    <row r="726" spans="1:3" ht="12.75">
      <c r="A726" s="51"/>
      <c r="C726" s="48"/>
    </row>
    <row r="727" spans="1:3" ht="12.75">
      <c r="A727" s="51"/>
      <c r="C727" s="48"/>
    </row>
    <row r="728" spans="1:3" ht="12.75">
      <c r="A728" s="51"/>
      <c r="C728" s="48"/>
    </row>
    <row r="729" spans="1:3" ht="12.75">
      <c r="A729" s="51"/>
      <c r="C729" s="48"/>
    </row>
    <row r="730" spans="1:3" ht="12.75">
      <c r="A730" s="51"/>
      <c r="C730" s="48"/>
    </row>
    <row r="731" spans="1:3" ht="12.75">
      <c r="A731" s="51"/>
      <c r="C731" s="48"/>
    </row>
    <row r="732" spans="1:3" ht="12.75">
      <c r="A732" s="51"/>
      <c r="C732" s="48"/>
    </row>
    <row r="733" spans="1:3" ht="12.75">
      <c r="A733" s="51"/>
      <c r="C733" s="48"/>
    </row>
    <row r="734" spans="1:3" ht="12.75">
      <c r="A734" s="51"/>
      <c r="C734" s="48"/>
    </row>
    <row r="735" spans="1:3" ht="12.75">
      <c r="A735" s="51"/>
      <c r="C735" s="48"/>
    </row>
    <row r="736" spans="1:3" ht="12.75">
      <c r="A736" s="51"/>
      <c r="C736" s="48"/>
    </row>
    <row r="737" spans="1:3" ht="12.75">
      <c r="A737" s="51"/>
      <c r="C737" s="48"/>
    </row>
    <row r="738" spans="1:3" ht="12.75">
      <c r="A738" s="51"/>
      <c r="C738" s="48"/>
    </row>
    <row r="739" spans="1:3" ht="12.75">
      <c r="A739" s="51"/>
      <c r="C739" s="48"/>
    </row>
    <row r="740" spans="1:3" ht="12.75">
      <c r="A740" s="51"/>
      <c r="C740" s="48"/>
    </row>
    <row r="741" spans="1:3" ht="12.75">
      <c r="A741" s="51"/>
      <c r="C741" s="48"/>
    </row>
    <row r="742" spans="1:3" ht="12.75">
      <c r="A742" s="51"/>
      <c r="C742" s="48"/>
    </row>
    <row r="743" spans="1:3" ht="12.75">
      <c r="A743" s="51"/>
      <c r="C743" s="48"/>
    </row>
    <row r="744" spans="1:3" ht="12.75">
      <c r="A744" s="51"/>
      <c r="C744" s="48"/>
    </row>
    <row r="745" spans="1:3" ht="12.75">
      <c r="A745" s="51"/>
      <c r="C745" s="48"/>
    </row>
    <row r="746" spans="1:3" ht="12.75">
      <c r="A746" s="51"/>
      <c r="C746" s="48"/>
    </row>
    <row r="747" spans="1:3" ht="12.75">
      <c r="A747" s="51"/>
      <c r="C747" s="48"/>
    </row>
    <row r="748" spans="1:3" ht="12.75">
      <c r="A748" s="51"/>
      <c r="C748" s="48"/>
    </row>
    <row r="749" spans="1:3" ht="12.75">
      <c r="A749" s="51"/>
      <c r="C749" s="48"/>
    </row>
    <row r="750" spans="1:3" ht="12.75">
      <c r="A750" s="51"/>
      <c r="C750" s="48"/>
    </row>
    <row r="751" spans="1:3" ht="12.75">
      <c r="A751" s="51"/>
      <c r="C751" s="48"/>
    </row>
    <row r="752" spans="1:3" ht="12.75">
      <c r="A752" s="51"/>
      <c r="C752" s="48"/>
    </row>
    <row r="753" spans="1:3" ht="12.75">
      <c r="A753" s="51"/>
      <c r="C753" s="48"/>
    </row>
    <row r="754" spans="1:3" ht="12.75">
      <c r="A754" s="51"/>
      <c r="C754" s="48"/>
    </row>
    <row r="755" spans="1:3" ht="12.75">
      <c r="A755" s="51"/>
      <c r="C755" s="48"/>
    </row>
    <row r="756" spans="1:3" ht="12.75">
      <c r="A756" s="51"/>
      <c r="C756" s="48"/>
    </row>
    <row r="757" spans="1:3" ht="12.75">
      <c r="A757" s="51"/>
      <c r="C757" s="48"/>
    </row>
    <row r="758" spans="1:3" ht="12.75">
      <c r="A758" s="51"/>
      <c r="C758" s="48"/>
    </row>
    <row r="759" spans="1:3" ht="12.75">
      <c r="A759" s="51"/>
      <c r="C759" s="48"/>
    </row>
    <row r="760" spans="1:3" ht="12.75">
      <c r="A760" s="51"/>
      <c r="C760" s="48"/>
    </row>
    <row r="761" spans="1:3" ht="12.75">
      <c r="A761" s="51"/>
      <c r="C761" s="48"/>
    </row>
    <row r="762" spans="1:3" ht="12.75">
      <c r="A762" s="51"/>
      <c r="C762" s="48"/>
    </row>
    <row r="763" spans="1:3" ht="12.75">
      <c r="A763" s="51"/>
      <c r="C763" s="48"/>
    </row>
    <row r="764" spans="1:3" ht="12.75">
      <c r="A764" s="51"/>
      <c r="C764" s="48"/>
    </row>
    <row r="765" spans="1:3" ht="12.75">
      <c r="A765" s="51"/>
      <c r="C765" s="48"/>
    </row>
    <row r="766" spans="1:3" ht="12.75">
      <c r="A766" s="51"/>
      <c r="C766" s="48"/>
    </row>
    <row r="767" spans="1:3" ht="12.75">
      <c r="A767" s="51"/>
      <c r="C767" s="48"/>
    </row>
    <row r="768" spans="1:3" ht="12.75">
      <c r="A768" s="51"/>
      <c r="C768" s="48"/>
    </row>
    <row r="769" spans="1:3" ht="12.75">
      <c r="A769" s="51"/>
      <c r="C769" s="48"/>
    </row>
    <row r="770" spans="1:3" ht="12.75">
      <c r="A770" s="51"/>
      <c r="C770" s="48"/>
    </row>
    <row r="771" spans="1:3" ht="12.75">
      <c r="A771" s="51"/>
      <c r="C771" s="48"/>
    </row>
    <row r="772" spans="1:3" ht="12.75">
      <c r="A772" s="51"/>
      <c r="C772" s="48"/>
    </row>
    <row r="773" spans="1:3" ht="12.75">
      <c r="A773" s="51"/>
      <c r="C773" s="48"/>
    </row>
    <row r="774" spans="1:3" ht="12.75">
      <c r="A774" s="51"/>
      <c r="C774" s="48"/>
    </row>
    <row r="775" spans="1:3" ht="12.75">
      <c r="A775" s="51"/>
      <c r="C775" s="48"/>
    </row>
    <row r="776" spans="1:3" ht="12.75">
      <c r="A776" s="51"/>
      <c r="C776" s="48"/>
    </row>
    <row r="777" spans="1:3" ht="12.75">
      <c r="A777" s="51"/>
      <c r="C777" s="48"/>
    </row>
    <row r="778" spans="1:3" ht="12.75">
      <c r="A778" s="51"/>
      <c r="C778" s="48"/>
    </row>
    <row r="779" spans="1:3" ht="12.75">
      <c r="A779" s="51"/>
      <c r="C779" s="48"/>
    </row>
    <row r="780" spans="1:3" ht="12.75">
      <c r="A780" s="51"/>
      <c r="C780" s="48"/>
    </row>
    <row r="781" spans="1:3" ht="12.75">
      <c r="A781" s="51"/>
      <c r="C781" s="48"/>
    </row>
    <row r="782" spans="1:3" ht="12.75">
      <c r="A782" s="51"/>
      <c r="C782" s="48"/>
    </row>
    <row r="783" spans="1:3" ht="12.75">
      <c r="A783" s="51"/>
      <c r="C783" s="48"/>
    </row>
    <row r="784" spans="1:3" ht="12.75">
      <c r="A784" s="51"/>
      <c r="C784" s="48"/>
    </row>
    <row r="785" spans="1:3" ht="12.75">
      <c r="A785" s="51"/>
      <c r="C785" s="48"/>
    </row>
    <row r="786" spans="1:3" ht="12.75">
      <c r="A786" s="51"/>
      <c r="C786" s="48"/>
    </row>
    <row r="787" spans="1:3" ht="12.75">
      <c r="A787" s="51"/>
      <c r="C787" s="48"/>
    </row>
    <row r="788" spans="1:3" ht="12.75">
      <c r="A788" s="51"/>
      <c r="C788" s="48"/>
    </row>
    <row r="789" spans="1:3" ht="12.75">
      <c r="A789" s="51"/>
      <c r="C789" s="48"/>
    </row>
    <row r="790" spans="1:3" ht="12.75">
      <c r="A790" s="51"/>
      <c r="C790" s="48"/>
    </row>
    <row r="791" spans="1:3" ht="12.75">
      <c r="A791" s="51"/>
      <c r="C791" s="48"/>
    </row>
    <row r="792" spans="1:3" ht="12.75">
      <c r="A792" s="51"/>
      <c r="C792" s="48"/>
    </row>
    <row r="793" spans="1:3" ht="12.75">
      <c r="A793" s="51"/>
      <c r="C793" s="48"/>
    </row>
    <row r="794" spans="1:3" ht="12.75">
      <c r="A794" s="51"/>
      <c r="C794" s="48"/>
    </row>
    <row r="795" spans="1:3" ht="12.75">
      <c r="A795" s="51"/>
      <c r="C795" s="48"/>
    </row>
    <row r="796" spans="1:3" ht="12.75">
      <c r="A796" s="51"/>
      <c r="C796" s="48"/>
    </row>
    <row r="797" spans="1:3" ht="12.75">
      <c r="A797" s="51"/>
      <c r="C797" s="48"/>
    </row>
    <row r="798" spans="1:3" ht="12.75">
      <c r="A798" s="51"/>
      <c r="C798" s="48"/>
    </row>
    <row r="799" spans="1:3" ht="12.75">
      <c r="A799" s="51"/>
      <c r="C799" s="48"/>
    </row>
    <row r="800" spans="1:3" ht="12.75">
      <c r="A800" s="51"/>
      <c r="C800" s="48"/>
    </row>
    <row r="801" spans="1:3" ht="12.75">
      <c r="A801" s="51"/>
      <c r="C801" s="48"/>
    </row>
    <row r="802" spans="1:3" ht="12.75">
      <c r="A802" s="51"/>
      <c r="C802" s="48"/>
    </row>
    <row r="803" spans="1:3" ht="12.75">
      <c r="A803" s="51"/>
      <c r="C803" s="48"/>
    </row>
    <row r="804" spans="1:3" ht="12.75">
      <c r="A804" s="51"/>
      <c r="C804" s="48"/>
    </row>
    <row r="805" spans="1:3" ht="12.75">
      <c r="A805" s="51"/>
      <c r="C805" s="48"/>
    </row>
    <row r="806" spans="1:3" ht="12.75">
      <c r="A806" s="51"/>
      <c r="C806" s="48"/>
    </row>
    <row r="807" spans="1:3" ht="12.75">
      <c r="A807" s="51"/>
      <c r="C807" s="48"/>
    </row>
    <row r="808" spans="1:3" ht="12.75">
      <c r="A808" s="51"/>
      <c r="C808" s="48"/>
    </row>
    <row r="809" spans="1:3" ht="12.75">
      <c r="A809" s="51"/>
      <c r="C809" s="48"/>
    </row>
    <row r="810" spans="1:3" ht="12.75">
      <c r="A810" s="51"/>
      <c r="C810" s="48"/>
    </row>
    <row r="811" spans="1:3" ht="12.75">
      <c r="A811" s="51"/>
      <c r="C811" s="48"/>
    </row>
    <row r="812" spans="1:3" ht="12.75">
      <c r="A812" s="51"/>
      <c r="C812" s="48"/>
    </row>
    <row r="813" spans="1:3" ht="12.75">
      <c r="A813" s="51"/>
      <c r="C813" s="48"/>
    </row>
    <row r="814" spans="1:3" ht="12.75">
      <c r="A814" s="51"/>
      <c r="C814" s="48"/>
    </row>
    <row r="815" spans="1:3" ht="12.75">
      <c r="A815" s="51"/>
      <c r="C815" s="48"/>
    </row>
    <row r="816" spans="1:3" ht="12.75">
      <c r="A816" s="51"/>
      <c r="C816" s="48"/>
    </row>
    <row r="817" spans="1:3" ht="12.75">
      <c r="A817" s="51"/>
      <c r="C817" s="48"/>
    </row>
    <row r="818" spans="1:3" ht="12.75">
      <c r="A818" s="51"/>
      <c r="C818" s="48"/>
    </row>
    <row r="819" spans="1:3" ht="12.75">
      <c r="A819" s="51"/>
      <c r="C819" s="48"/>
    </row>
    <row r="820" spans="1:3" ht="12.75">
      <c r="A820" s="51"/>
      <c r="C820" s="48"/>
    </row>
    <row r="821" spans="1:3" ht="12.75">
      <c r="A821" s="51"/>
      <c r="C821" s="48"/>
    </row>
    <row r="822" spans="1:3" ht="12.75">
      <c r="A822" s="51"/>
      <c r="C822" s="48"/>
    </row>
    <row r="823" spans="1:3" ht="12.75">
      <c r="A823" s="51"/>
      <c r="C823" s="48"/>
    </row>
    <row r="824" spans="1:3" ht="12.75">
      <c r="A824" s="51"/>
      <c r="C824" s="48"/>
    </row>
    <row r="825" spans="1:3" ht="12.75">
      <c r="A825" s="51"/>
      <c r="C825" s="48"/>
    </row>
    <row r="826" spans="1:3" ht="12.75">
      <c r="A826" s="51"/>
      <c r="C826" s="48"/>
    </row>
    <row r="827" spans="1:3" ht="12.75">
      <c r="A827" s="51"/>
      <c r="C827" s="48"/>
    </row>
    <row r="828" spans="1:3" ht="12.75">
      <c r="A828" s="51"/>
      <c r="C828" s="48"/>
    </row>
    <row r="829" spans="1:3" ht="12.75">
      <c r="A829" s="51"/>
      <c r="C829" s="48"/>
    </row>
    <row r="830" spans="1:3" ht="12.75">
      <c r="A830" s="51"/>
      <c r="C830" s="48"/>
    </row>
    <row r="831" spans="1:3" ht="12.75">
      <c r="A831" s="51"/>
      <c r="C831" s="48"/>
    </row>
    <row r="832" spans="1:3" ht="12.75">
      <c r="A832" s="51"/>
      <c r="C832" s="48"/>
    </row>
    <row r="833" spans="1:3" ht="12.75">
      <c r="A833" s="51"/>
      <c r="C833" s="48"/>
    </row>
    <row r="834" spans="1:3" ht="12.75">
      <c r="A834" s="51"/>
      <c r="C834" s="48"/>
    </row>
    <row r="835" spans="1:3" ht="12.75">
      <c r="A835" s="51"/>
      <c r="C835" s="48"/>
    </row>
    <row r="836" spans="1:3" ht="12.75">
      <c r="A836" s="51"/>
      <c r="C836" s="48"/>
    </row>
    <row r="837" spans="1:3" ht="12.75">
      <c r="A837" s="51"/>
      <c r="C837" s="48"/>
    </row>
    <row r="838" spans="1:3" ht="12.75">
      <c r="A838" s="51"/>
      <c r="C838" s="48"/>
    </row>
    <row r="839" spans="1:3" ht="12.75">
      <c r="A839" s="51"/>
      <c r="C839" s="48"/>
    </row>
    <row r="840" spans="1:3" ht="12.75">
      <c r="A840" s="51"/>
      <c r="C840" s="48"/>
    </row>
    <row r="841" spans="1:3" ht="12.75">
      <c r="A841" s="51"/>
      <c r="C841" s="48"/>
    </row>
    <row r="842" spans="1:3" ht="12.75">
      <c r="A842" s="51"/>
      <c r="C842" s="48"/>
    </row>
    <row r="843" spans="1:3" ht="12.75">
      <c r="A843" s="51"/>
      <c r="C843" s="48"/>
    </row>
    <row r="844" spans="1:3" ht="12.75">
      <c r="A844" s="51"/>
      <c r="C844" s="48"/>
    </row>
    <row r="845" spans="1:3" ht="12.75">
      <c r="A845" s="51"/>
      <c r="C845" s="48"/>
    </row>
    <row r="846" spans="1:3" ht="12.75">
      <c r="A846" s="51"/>
      <c r="C846" s="48"/>
    </row>
    <row r="847" spans="1:3" ht="12.75">
      <c r="A847" s="51"/>
      <c r="C847" s="48"/>
    </row>
    <row r="848" spans="1:3" ht="12.75">
      <c r="A848" s="51"/>
      <c r="C848" s="48"/>
    </row>
    <row r="849" spans="1:3" ht="12.75">
      <c r="A849" s="51"/>
      <c r="C849" s="48"/>
    </row>
    <row r="850" spans="1:3" ht="12.75">
      <c r="A850" s="51"/>
      <c r="C850" s="48"/>
    </row>
    <row r="851" spans="1:3" ht="12.75">
      <c r="A851" s="51"/>
      <c r="C851" s="48"/>
    </row>
    <row r="852" spans="1:3" ht="12.75">
      <c r="A852" s="51"/>
      <c r="C852" s="48"/>
    </row>
    <row r="853" spans="1:3" ht="12.75">
      <c r="A853" s="51"/>
      <c r="C853" s="48"/>
    </row>
    <row r="854" spans="1:3" ht="12.75">
      <c r="A854" s="51"/>
      <c r="C854" s="48"/>
    </row>
    <row r="855" spans="1:3" ht="12.75">
      <c r="A855" s="51"/>
      <c r="C855" s="48"/>
    </row>
    <row r="856" spans="1:3" ht="12.75">
      <c r="A856" s="51"/>
      <c r="C856" s="48"/>
    </row>
    <row r="857" spans="1:3" ht="12.75">
      <c r="A857" s="51"/>
      <c r="C857" s="48"/>
    </row>
    <row r="858" spans="1:3" ht="12.75">
      <c r="A858" s="51"/>
      <c r="C858" s="48"/>
    </row>
    <row r="859" spans="1:3" ht="12.75">
      <c r="A859" s="51"/>
      <c r="C859" s="48"/>
    </row>
    <row r="860" spans="1:3" ht="12.75">
      <c r="A860" s="51"/>
      <c r="C860" s="48"/>
    </row>
    <row r="861" spans="1:3" ht="12.75">
      <c r="A861" s="51"/>
      <c r="C861" s="48"/>
    </row>
    <row r="862" spans="1:3" ht="12.75">
      <c r="A862" s="51"/>
      <c r="C862" s="48"/>
    </row>
    <row r="863" spans="1:3" ht="12.75">
      <c r="A863" s="51"/>
      <c r="C863" s="48"/>
    </row>
    <row r="864" spans="1:3" ht="12.75">
      <c r="A864" s="51"/>
      <c r="C864" s="48"/>
    </row>
    <row r="865" spans="1:3" ht="12.75">
      <c r="A865" s="51"/>
      <c r="C865" s="48"/>
    </row>
    <row r="866" spans="1:3" ht="12.75">
      <c r="A866" s="51"/>
      <c r="C866" s="48"/>
    </row>
    <row r="867" spans="1:3" ht="12.75">
      <c r="A867" s="51"/>
      <c r="C867" s="48"/>
    </row>
    <row r="868" spans="1:3" ht="12.75">
      <c r="A868" s="51"/>
      <c r="C868" s="48"/>
    </row>
    <row r="869" spans="1:3" ht="12.75">
      <c r="A869" s="51"/>
      <c r="C869" s="48"/>
    </row>
    <row r="870" spans="1:3" ht="12.75">
      <c r="A870" s="51"/>
      <c r="C870" s="48"/>
    </row>
    <row r="871" spans="1:3" ht="12.75">
      <c r="A871" s="51"/>
      <c r="C871" s="48"/>
    </row>
    <row r="872" spans="1:3" ht="12.75">
      <c r="A872" s="51"/>
      <c r="C872" s="48"/>
    </row>
    <row r="873" spans="1:3" ht="12.75">
      <c r="A873" s="51"/>
      <c r="C873" s="48"/>
    </row>
    <row r="874" spans="1:3" ht="12.75">
      <c r="A874" s="51"/>
      <c r="C874" s="48"/>
    </row>
    <row r="875" spans="1:3" ht="12.75">
      <c r="A875" s="51"/>
      <c r="C875" s="48"/>
    </row>
    <row r="876" spans="1:3" ht="12.75">
      <c r="A876" s="51"/>
      <c r="C876" s="48"/>
    </row>
    <row r="877" spans="1:3" ht="12.75">
      <c r="A877" s="51"/>
      <c r="C877" s="48"/>
    </row>
    <row r="878" spans="1:3" ht="12.75">
      <c r="A878" s="51"/>
      <c r="C878" s="48"/>
    </row>
    <row r="879" spans="1:3" ht="12.75">
      <c r="A879" s="51"/>
      <c r="C879" s="48"/>
    </row>
    <row r="880" spans="1:3" ht="12.75">
      <c r="A880" s="51"/>
      <c r="C880" s="48"/>
    </row>
    <row r="881" spans="1:3" ht="12.75">
      <c r="A881" s="51"/>
      <c r="C881" s="48"/>
    </row>
    <row r="882" spans="1:3" ht="12.75">
      <c r="A882" s="51"/>
      <c r="C882" s="48"/>
    </row>
    <row r="883" spans="1:3" ht="12.75">
      <c r="A883" s="51"/>
      <c r="C883" s="48"/>
    </row>
    <row r="884" spans="1:3" ht="12.75">
      <c r="A884" s="51"/>
      <c r="C884" s="48"/>
    </row>
    <row r="885" spans="1:3" ht="12.75">
      <c r="A885" s="51"/>
      <c r="C885" s="48"/>
    </row>
    <row r="886" spans="1:3" ht="12.75">
      <c r="A886" s="51"/>
      <c r="C886" s="48"/>
    </row>
    <row r="887" spans="1:3" ht="12.75">
      <c r="A887" s="51"/>
      <c r="C887" s="48"/>
    </row>
    <row r="888" spans="1:3" ht="12.75">
      <c r="A888" s="51"/>
      <c r="C888" s="48"/>
    </row>
    <row r="889" spans="1:3" ht="12.75">
      <c r="A889" s="51"/>
      <c r="C889" s="48"/>
    </row>
    <row r="890" spans="1:3" ht="12.75">
      <c r="A890" s="51"/>
      <c r="C890" s="48"/>
    </row>
    <row r="891" spans="1:3" ht="12.75">
      <c r="A891" s="51"/>
      <c r="C891" s="48"/>
    </row>
    <row r="892" spans="1:3" ht="12.75">
      <c r="A892" s="51"/>
      <c r="C892" s="48"/>
    </row>
    <row r="893" spans="1:3" ht="12.75">
      <c r="A893" s="51"/>
      <c r="C893" s="48"/>
    </row>
    <row r="894" spans="1:3" ht="12.75">
      <c r="A894" s="51"/>
      <c r="C894" s="48"/>
    </row>
    <row r="895" spans="1:3" ht="12.75">
      <c r="A895" s="51"/>
      <c r="C895" s="48"/>
    </row>
    <row r="896" spans="1:3" ht="12.75">
      <c r="A896" s="51"/>
      <c r="C896" s="48"/>
    </row>
    <row r="897" spans="1:3" ht="12.75">
      <c r="A897" s="51"/>
      <c r="C897" s="48"/>
    </row>
    <row r="898" spans="1:3" ht="12.75">
      <c r="A898" s="51"/>
      <c r="C898" s="48"/>
    </row>
    <row r="899" spans="1:3" ht="12.75">
      <c r="A899" s="51"/>
      <c r="C899" s="48"/>
    </row>
    <row r="900" spans="1:3" ht="12.75">
      <c r="A900" s="51"/>
      <c r="C900" s="48"/>
    </row>
    <row r="901" spans="1:3" ht="12.75">
      <c r="A901" s="51"/>
      <c r="C901" s="48"/>
    </row>
    <row r="902" spans="1:3" ht="12.75">
      <c r="A902" s="51"/>
      <c r="C902" s="48"/>
    </row>
    <row r="903" spans="1:3" ht="12.75">
      <c r="A903" s="51"/>
      <c r="C903" s="48"/>
    </row>
    <row r="904" spans="1:3" ht="12.75">
      <c r="A904" s="51"/>
      <c r="C904" s="48"/>
    </row>
    <row r="905" spans="1:3" ht="12.75">
      <c r="A905" s="51"/>
      <c r="C905" s="48"/>
    </row>
    <row r="906" spans="1:3" ht="12.75">
      <c r="A906" s="51"/>
      <c r="C906" s="48"/>
    </row>
    <row r="907" spans="1:3" ht="12.75">
      <c r="A907" s="51"/>
      <c r="C907" s="48"/>
    </row>
    <row r="908" spans="1:3" ht="12.75">
      <c r="A908" s="51"/>
      <c r="C908" s="48"/>
    </row>
    <row r="909" spans="1:3" ht="12.75">
      <c r="A909" s="51"/>
      <c r="C909" s="48"/>
    </row>
    <row r="910" spans="1:3" ht="12.75">
      <c r="A910" s="51"/>
      <c r="C910" s="48"/>
    </row>
    <row r="911" spans="1:3" ht="12.75">
      <c r="A911" s="51"/>
      <c r="C911" s="48"/>
    </row>
    <row r="912" spans="1:3" ht="12.75">
      <c r="A912" s="51"/>
      <c r="C912" s="48"/>
    </row>
    <row r="913" spans="1:3" ht="12.75">
      <c r="A913" s="51"/>
      <c r="C913" s="48"/>
    </row>
    <row r="914" spans="1:3" ht="12.75">
      <c r="A914" s="51"/>
      <c r="C914" s="48"/>
    </row>
    <row r="915" spans="1:3" ht="12.75">
      <c r="A915" s="51"/>
      <c r="C915" s="48"/>
    </row>
    <row r="916" spans="1:3" ht="12.75">
      <c r="A916" s="51"/>
      <c r="C916" s="48"/>
    </row>
    <row r="917" spans="1:3" ht="12.75">
      <c r="A917" s="51"/>
      <c r="C917" s="48"/>
    </row>
    <row r="918" spans="1:3" ht="12.75">
      <c r="A918" s="51"/>
      <c r="C918" s="48"/>
    </row>
    <row r="919" spans="1:3" ht="12.75">
      <c r="A919" s="51"/>
      <c r="C919" s="48"/>
    </row>
    <row r="920" spans="1:3" ht="12.75">
      <c r="A920" s="51"/>
      <c r="C920" s="48"/>
    </row>
    <row r="921" spans="1:3" ht="12.75">
      <c r="A921" s="51"/>
      <c r="C921" s="48"/>
    </row>
    <row r="922" spans="1:3" ht="12.75">
      <c r="A922" s="51"/>
      <c r="C922" s="48"/>
    </row>
    <row r="923" spans="1:3" ht="12.75">
      <c r="A923" s="51"/>
      <c r="C923" s="48"/>
    </row>
    <row r="924" spans="1:3" ht="12.75">
      <c r="A924" s="51"/>
      <c r="C924" s="48"/>
    </row>
    <row r="925" spans="1:3" ht="12.75">
      <c r="A925" s="51"/>
      <c r="C925" s="48"/>
    </row>
    <row r="926" spans="1:3" ht="12.75">
      <c r="A926" s="51"/>
      <c r="C926" s="48"/>
    </row>
    <row r="927" spans="1:3" ht="12.75">
      <c r="A927" s="51"/>
      <c r="C927" s="48"/>
    </row>
    <row r="928" spans="1:3" ht="12.75">
      <c r="A928" s="51"/>
      <c r="C928" s="48"/>
    </row>
    <row r="929" spans="1:3" ht="12.75">
      <c r="A929" s="51"/>
      <c r="C929" s="48"/>
    </row>
    <row r="930" spans="1:3" ht="12.75">
      <c r="A930" s="51"/>
      <c r="C930" s="48"/>
    </row>
    <row r="931" spans="1:3" ht="12.75">
      <c r="A931" s="51"/>
      <c r="C931" s="48"/>
    </row>
    <row r="932" spans="1:3" ht="12.75">
      <c r="A932" s="51"/>
      <c r="C932" s="48"/>
    </row>
    <row r="933" spans="1:3" ht="12.75">
      <c r="A933" s="51"/>
      <c r="C933" s="48"/>
    </row>
    <row r="934" spans="1:3" ht="12.75">
      <c r="A934" s="51"/>
      <c r="C934" s="48"/>
    </row>
    <row r="935" spans="1:3" ht="12.75">
      <c r="A935" s="51"/>
      <c r="C935" s="48"/>
    </row>
    <row r="936" spans="1:3" ht="12.75">
      <c r="A936" s="51"/>
      <c r="C936" s="48"/>
    </row>
    <row r="937" spans="1:3" ht="12.75">
      <c r="A937" s="51"/>
      <c r="C937" s="48"/>
    </row>
    <row r="938" spans="1:3" ht="12.75">
      <c r="A938" s="51"/>
      <c r="C938" s="48"/>
    </row>
    <row r="939" spans="1:3" ht="12.75">
      <c r="A939" s="51"/>
      <c r="C939" s="48"/>
    </row>
    <row r="940" spans="1:3" ht="12.75">
      <c r="A940" s="51"/>
      <c r="C940" s="48"/>
    </row>
    <row r="941" spans="1:3" ht="12.75">
      <c r="A941" s="51"/>
      <c r="C941" s="48"/>
    </row>
    <row r="942" spans="1:3" ht="12.75">
      <c r="A942" s="51"/>
      <c r="C942" s="48"/>
    </row>
    <row r="943" spans="1:3" ht="12.75">
      <c r="A943" s="51"/>
      <c r="C943" s="48"/>
    </row>
    <row r="944" spans="1:3" ht="12.75">
      <c r="A944" s="51"/>
      <c r="C944" s="48"/>
    </row>
    <row r="945" spans="1:3" ht="12.75">
      <c r="A945" s="51"/>
      <c r="C945" s="48"/>
    </row>
    <row r="946" spans="1:3" ht="12.75">
      <c r="A946" s="51"/>
      <c r="C946" s="48"/>
    </row>
    <row r="947" spans="1:3" ht="12.75">
      <c r="A947" s="51"/>
      <c r="C947" s="48"/>
    </row>
    <row r="948" spans="1:3" ht="12.75">
      <c r="A948" s="51"/>
      <c r="C948" s="48"/>
    </row>
    <row r="949" spans="1:3" ht="12.75">
      <c r="A949" s="51"/>
      <c r="C949" s="48"/>
    </row>
    <row r="950" spans="1:3" ht="12.75">
      <c r="A950" s="51"/>
      <c r="C950" s="48"/>
    </row>
    <row r="951" spans="1:3" ht="12.75">
      <c r="A951" s="51"/>
      <c r="C951" s="48"/>
    </row>
    <row r="952" spans="1:3" ht="12.75">
      <c r="A952" s="51"/>
      <c r="C952" s="48"/>
    </row>
    <row r="953" spans="1:3" ht="12.75">
      <c r="A953" s="51"/>
      <c r="C953" s="48"/>
    </row>
    <row r="954" spans="1:3" ht="12.75">
      <c r="A954" s="51"/>
      <c r="C954" s="48"/>
    </row>
    <row r="955" spans="1:3" ht="12.75">
      <c r="A955" s="51"/>
      <c r="C955" s="48"/>
    </row>
    <row r="956" spans="1:3" ht="12.75">
      <c r="A956" s="51"/>
      <c r="C956" s="48"/>
    </row>
    <row r="957" spans="1:3" ht="12.75">
      <c r="A957" s="51"/>
      <c r="C957" s="48"/>
    </row>
    <row r="958" spans="1:3" ht="12.75">
      <c r="A958" s="51"/>
      <c r="C958" s="48"/>
    </row>
    <row r="959" spans="1:3" ht="12.75">
      <c r="A959" s="51"/>
      <c r="C959" s="48"/>
    </row>
    <row r="960" spans="1:3" ht="12.75">
      <c r="A960" s="51"/>
      <c r="C960" s="48"/>
    </row>
    <row r="961" spans="1:3" ht="12.75">
      <c r="A961" s="51"/>
      <c r="C961" s="48"/>
    </row>
    <row r="962" spans="1:3" ht="12.75">
      <c r="A962" s="51"/>
      <c r="C962" s="48"/>
    </row>
    <row r="963" spans="1:3" ht="12.75">
      <c r="A963" s="51"/>
      <c r="C963" s="48"/>
    </row>
    <row r="964" spans="1:3" ht="12.75">
      <c r="A964" s="51"/>
      <c r="C964" s="48"/>
    </row>
    <row r="965" spans="1:3" ht="12.75">
      <c r="A965" s="51"/>
      <c r="C965" s="48"/>
    </row>
    <row r="966" spans="1:3" ht="12.75">
      <c r="A966" s="51"/>
      <c r="C966" s="48"/>
    </row>
    <row r="967" spans="1:3" ht="12.75">
      <c r="A967" s="51"/>
      <c r="C967" s="48"/>
    </row>
    <row r="968" spans="1:3" ht="12.75">
      <c r="A968" s="51"/>
      <c r="C968" s="48"/>
    </row>
    <row r="969" spans="1:3" ht="12.75">
      <c r="A969" s="51"/>
      <c r="C969" s="48"/>
    </row>
    <row r="970" spans="1:3" ht="12.75">
      <c r="A970" s="51"/>
      <c r="C970" s="48"/>
    </row>
    <row r="971" spans="1:3" ht="12.75">
      <c r="A971" s="51"/>
      <c r="C971" s="48"/>
    </row>
    <row r="972" spans="1:3" ht="12.75">
      <c r="A972" s="51"/>
      <c r="C972" s="48"/>
    </row>
    <row r="973" spans="1:3" ht="12.75">
      <c r="A973" s="51"/>
      <c r="C973" s="48"/>
    </row>
    <row r="974" spans="1:3" ht="12.75">
      <c r="A974" s="51"/>
      <c r="C974" s="48"/>
    </row>
    <row r="975" spans="1:3" ht="12.75">
      <c r="A975" s="51"/>
      <c r="C975" s="48"/>
    </row>
    <row r="976" spans="1:3" ht="12.75">
      <c r="A976" s="51"/>
      <c r="C976" s="48"/>
    </row>
    <row r="977" spans="1:3" ht="12.75">
      <c r="A977" s="51"/>
      <c r="C977" s="48"/>
    </row>
    <row r="978" spans="1:3" ht="12.75">
      <c r="A978" s="51"/>
      <c r="C978" s="48"/>
    </row>
    <row r="979" spans="1:3" ht="12.75">
      <c r="A979" s="51"/>
      <c r="C979" s="48"/>
    </row>
    <row r="980" spans="1:3" ht="12.75">
      <c r="A980" s="51"/>
      <c r="C980" s="48"/>
    </row>
    <row r="981" spans="1:3" ht="12.75">
      <c r="A981" s="51"/>
      <c r="C981" s="48"/>
    </row>
    <row r="982" spans="1:3" ht="12.75">
      <c r="A982" s="51"/>
      <c r="C982" s="48"/>
    </row>
    <row r="983" spans="1:3" ht="12.75">
      <c r="A983" s="51"/>
      <c r="C983" s="48"/>
    </row>
    <row r="984" spans="1:3" ht="12.75">
      <c r="A984" s="51"/>
      <c r="C984" s="48"/>
    </row>
    <row r="985" spans="1:3" ht="12.75">
      <c r="A985" s="51"/>
      <c r="C985" s="48"/>
    </row>
    <row r="986" spans="1:3" ht="12.75">
      <c r="A986" s="51"/>
      <c r="C986" s="48"/>
    </row>
    <row r="987" spans="1:3" ht="12.75">
      <c r="A987" s="51"/>
      <c r="C987" s="48"/>
    </row>
    <row r="988" spans="1:3" ht="12.75">
      <c r="A988" s="51"/>
      <c r="C988" s="48"/>
    </row>
    <row r="989" spans="1:3" ht="12.75">
      <c r="A989" s="51"/>
      <c r="C989" s="48"/>
    </row>
    <row r="990" spans="1:3" ht="12.75">
      <c r="A990" s="51"/>
      <c r="C990" s="48"/>
    </row>
    <row r="991" spans="1:3" ht="12.75">
      <c r="A991" s="51"/>
      <c r="C991" s="48"/>
    </row>
    <row r="992" spans="1:3" ht="12.75">
      <c r="A992" s="51"/>
      <c r="C992" s="48"/>
    </row>
    <row r="993" spans="1:3" ht="12.75">
      <c r="A993" s="51"/>
      <c r="C993" s="48"/>
    </row>
    <row r="994" spans="1:3" ht="12.75">
      <c r="A994" s="51"/>
      <c r="C994" s="48"/>
    </row>
    <row r="995" spans="1:3" ht="12.75">
      <c r="A995" s="51"/>
      <c r="C995" s="48"/>
    </row>
    <row r="996" spans="1:3" ht="12.75">
      <c r="A996" s="51"/>
      <c r="C996" s="48"/>
    </row>
    <row r="997" spans="1:3" ht="12.75">
      <c r="A997" s="51"/>
      <c r="C997" s="48"/>
    </row>
    <row r="998" spans="1:3" ht="12.75">
      <c r="A998" s="51"/>
      <c r="C998" s="48"/>
    </row>
    <row r="999" spans="1:3" ht="12.75">
      <c r="A999" s="51"/>
      <c r="C999" s="48"/>
    </row>
    <row r="1000" spans="1:3" ht="12.75">
      <c r="A1000" s="51"/>
      <c r="C1000" s="48"/>
    </row>
    <row r="1001" spans="1:3" ht="12.75">
      <c r="A1001" s="51"/>
      <c r="C1001" s="48"/>
    </row>
    <row r="1002" spans="1:3" ht="12.75">
      <c r="A1002" s="51"/>
      <c r="C1002" s="48"/>
    </row>
    <row r="1003" spans="1:3" ht="12.75">
      <c r="A1003" s="51"/>
      <c r="C1003" s="48"/>
    </row>
    <row r="1004" spans="1:3" ht="12.75">
      <c r="A1004" s="51"/>
      <c r="C1004" s="48"/>
    </row>
    <row r="1005" spans="1:3" ht="12.75">
      <c r="A1005" s="51"/>
      <c r="C1005" s="48"/>
    </row>
    <row r="1006" spans="1:3" ht="12.75">
      <c r="A1006" s="51"/>
      <c r="C1006" s="48"/>
    </row>
    <row r="1007" spans="1:3" ht="12.75">
      <c r="A1007" s="51"/>
      <c r="C1007" s="48"/>
    </row>
    <row r="1008" spans="1:3" ht="12.75">
      <c r="A1008" s="51"/>
      <c r="C1008" s="48"/>
    </row>
    <row r="1009" spans="1:3" ht="12.75">
      <c r="A1009" s="51"/>
      <c r="C1009" s="48"/>
    </row>
    <row r="1010" spans="1:3" ht="12.75">
      <c r="A1010" s="51"/>
      <c r="C1010" s="48"/>
    </row>
    <row r="1011" spans="1:3" ht="12.75">
      <c r="A1011" s="51"/>
      <c r="C1011" s="48"/>
    </row>
    <row r="1012" spans="1:3" ht="12.75">
      <c r="A1012" s="51"/>
      <c r="C1012" s="48"/>
    </row>
    <row r="1013" spans="1:3" ht="12.75">
      <c r="A1013" s="51"/>
      <c r="C1013" s="48"/>
    </row>
    <row r="1014" spans="1:3" ht="12.75">
      <c r="A1014" s="51"/>
      <c r="C1014" s="48"/>
    </row>
    <row r="1015" spans="1:3" ht="12.75">
      <c r="A1015" s="51"/>
      <c r="C1015" s="48"/>
    </row>
    <row r="1016" spans="1:3" ht="12.75">
      <c r="A1016" s="51"/>
      <c r="C1016" s="48"/>
    </row>
    <row r="1017" spans="1:3" ht="12.75">
      <c r="A1017" s="51"/>
      <c r="C1017" s="48"/>
    </row>
    <row r="1018" spans="1:3" ht="12.75">
      <c r="A1018" s="51"/>
      <c r="C1018" s="48"/>
    </row>
    <row r="1019" spans="1:3" ht="12.75">
      <c r="A1019" s="51"/>
      <c r="C1019" s="48"/>
    </row>
    <row r="1020" spans="1:3" ht="12.75">
      <c r="A1020" s="51"/>
      <c r="C1020" s="48"/>
    </row>
    <row r="1021" spans="1:3" ht="12.75">
      <c r="A1021" s="51"/>
      <c r="C1021" s="48"/>
    </row>
    <row r="1022" spans="1:3" ht="12.75">
      <c r="A1022" s="51"/>
      <c r="C1022" s="48"/>
    </row>
    <row r="1023" spans="1:3" ht="12.75">
      <c r="A1023" s="51"/>
      <c r="C1023" s="48"/>
    </row>
    <row r="1024" spans="1:3" ht="12.75">
      <c r="A1024" s="51"/>
      <c r="C1024" s="48"/>
    </row>
    <row r="1025" spans="1:3" ht="12.75">
      <c r="A1025" s="51"/>
      <c r="C1025" s="48"/>
    </row>
    <row r="1026" spans="1:3" ht="12.75">
      <c r="A1026" s="51"/>
      <c r="C1026" s="48"/>
    </row>
    <row r="1027" spans="1:3" ht="12.75">
      <c r="A1027" s="51"/>
      <c r="C1027" s="48"/>
    </row>
    <row r="1028" spans="1:3" ht="12.75">
      <c r="A1028" s="51"/>
      <c r="C1028" s="48"/>
    </row>
    <row r="1029" spans="1:3" ht="12.75">
      <c r="A1029" s="51"/>
      <c r="C1029" s="48"/>
    </row>
    <row r="1030" spans="1:3" ht="12.75">
      <c r="A1030" s="51"/>
      <c r="C1030" s="48"/>
    </row>
    <row r="1031" spans="1:3" ht="12.75">
      <c r="A1031" s="51"/>
      <c r="C1031" s="48"/>
    </row>
    <row r="1032" spans="1:3" ht="12.75">
      <c r="A1032" s="51"/>
      <c r="C1032" s="48"/>
    </row>
    <row r="1033" spans="1:3" ht="12.75">
      <c r="A1033" s="51"/>
      <c r="C1033" s="48"/>
    </row>
    <row r="1034" spans="1:3" ht="12.75">
      <c r="A1034" s="51"/>
      <c r="C1034" s="48"/>
    </row>
    <row r="1035" spans="1:3" ht="12.75">
      <c r="A1035" s="51"/>
      <c r="C1035" s="48"/>
    </row>
    <row r="1036" spans="1:3" ht="12.75">
      <c r="A1036" s="51"/>
      <c r="C1036" s="48"/>
    </row>
    <row r="1037" spans="1:3" ht="12.75">
      <c r="A1037" s="51"/>
      <c r="C1037" s="48"/>
    </row>
    <row r="1038" spans="1:3" ht="12.75">
      <c r="A1038" s="51"/>
      <c r="C1038" s="48"/>
    </row>
    <row r="1039" spans="1:3" ht="12.75">
      <c r="A1039" s="51"/>
      <c r="C1039" s="48"/>
    </row>
    <row r="1040" spans="1:3" ht="12.75">
      <c r="A1040" s="51"/>
      <c r="C1040" s="48"/>
    </row>
    <row r="1041" spans="1:3" ht="12.75">
      <c r="A1041" s="51"/>
      <c r="C1041" s="48"/>
    </row>
    <row r="1042" spans="1:3" ht="12.75">
      <c r="A1042" s="51"/>
      <c r="C1042" s="48"/>
    </row>
    <row r="1043" spans="1:3" ht="12.75">
      <c r="A1043" s="51"/>
      <c r="C1043" s="48"/>
    </row>
    <row r="1044" spans="1:3" ht="12.75">
      <c r="A1044" s="51"/>
      <c r="C1044" s="48"/>
    </row>
    <row r="1045" spans="1:3" ht="12.75">
      <c r="A1045" s="51"/>
      <c r="C1045" s="48"/>
    </row>
    <row r="1046" spans="1:3" ht="12.75">
      <c r="A1046" s="51"/>
      <c r="C1046" s="48"/>
    </row>
    <row r="1047" spans="1:3" ht="12.75">
      <c r="A1047" s="51"/>
      <c r="C1047" s="48"/>
    </row>
    <row r="1048" spans="1:3" ht="12.75">
      <c r="A1048" s="51"/>
      <c r="C1048" s="48"/>
    </row>
    <row r="1049" spans="1:3" ht="12.75">
      <c r="A1049" s="51"/>
      <c r="C1049" s="48"/>
    </row>
    <row r="1050" spans="1:3" ht="12.75">
      <c r="A1050" s="51"/>
      <c r="C1050" s="48"/>
    </row>
    <row r="1051" spans="1:3" ht="12.75">
      <c r="A1051" s="51"/>
      <c r="C1051" s="48"/>
    </row>
    <row r="1052" spans="1:3" ht="12.75">
      <c r="A1052" s="51"/>
      <c r="C1052" s="48"/>
    </row>
    <row r="1053" spans="1:3" ht="12.75">
      <c r="A1053" s="51"/>
      <c r="C1053" s="48"/>
    </row>
    <row r="1054" spans="1:3" ht="12.75">
      <c r="A1054" s="51"/>
      <c r="C1054" s="48"/>
    </row>
    <row r="1055" spans="1:3" ht="12.75">
      <c r="A1055" s="51"/>
      <c r="C1055" s="48"/>
    </row>
    <row r="1056" spans="1:3" ht="12.75">
      <c r="A1056" s="51"/>
      <c r="C1056" s="48"/>
    </row>
    <row r="1057" spans="1:3" ht="12.75">
      <c r="A1057" s="51"/>
      <c r="C1057" s="48"/>
    </row>
    <row r="1058" spans="1:3" ht="12.75">
      <c r="A1058" s="51"/>
      <c r="C1058" s="48"/>
    </row>
    <row r="1059" spans="1:3" ht="12.75">
      <c r="A1059" s="51"/>
      <c r="C1059" s="48"/>
    </row>
    <row r="1060" spans="1:3" ht="12.75">
      <c r="A1060" s="51"/>
      <c r="C1060" s="48"/>
    </row>
    <row r="1061" spans="1:3" ht="12.75">
      <c r="A1061" s="51"/>
      <c r="C1061" s="48"/>
    </row>
    <row r="1062" spans="1:3" ht="12.75">
      <c r="A1062" s="51"/>
      <c r="C1062" s="48"/>
    </row>
    <row r="1063" spans="1:3" ht="12.75">
      <c r="A1063" s="51"/>
      <c r="C1063" s="48"/>
    </row>
    <row r="1064" spans="1:3" ht="12.75">
      <c r="A1064" s="51"/>
      <c r="C1064" s="48"/>
    </row>
    <row r="1065" spans="1:3" ht="12.75">
      <c r="A1065" s="51"/>
      <c r="C1065" s="48"/>
    </row>
    <row r="1066" spans="1:3" ht="12.75">
      <c r="A1066" s="51"/>
      <c r="C1066" s="48"/>
    </row>
    <row r="1067" spans="1:3" ht="12.75">
      <c r="A1067" s="51"/>
      <c r="C1067" s="48"/>
    </row>
    <row r="1068" spans="1:3" ht="12.75">
      <c r="A1068" s="51"/>
      <c r="C1068" s="48"/>
    </row>
    <row r="1069" spans="1:3" ht="12.75">
      <c r="A1069" s="51"/>
      <c r="C1069" s="48"/>
    </row>
    <row r="1070" spans="1:3" ht="12.75">
      <c r="A1070" s="51"/>
      <c r="C1070" s="48"/>
    </row>
    <row r="1071" spans="1:3" ht="12.75">
      <c r="A1071" s="51"/>
      <c r="C1071" s="48"/>
    </row>
    <row r="1072" ht="12.75">
      <c r="A1072" s="51"/>
    </row>
    <row r="1073" ht="12.75">
      <c r="A1073" s="51"/>
    </row>
    <row r="1074" ht="12.75">
      <c r="A1074" s="51"/>
    </row>
    <row r="1075" ht="12.75">
      <c r="A1075" s="51"/>
    </row>
    <row r="1076" ht="12.75">
      <c r="A1076" s="51"/>
    </row>
    <row r="1077" ht="12.75">
      <c r="A1077" s="51"/>
    </row>
    <row r="1078" ht="12.75">
      <c r="A1078" s="51"/>
    </row>
    <row r="1079" ht="12.75">
      <c r="A1079" s="51"/>
    </row>
    <row r="1080" ht="12.75">
      <c r="A1080" s="51"/>
    </row>
    <row r="1081" ht="12.75">
      <c r="A1081" s="51"/>
    </row>
    <row r="1082" ht="12.75">
      <c r="A1082" s="51"/>
    </row>
    <row r="1083" ht="12.75">
      <c r="A1083" s="51"/>
    </row>
    <row r="1084" ht="12.75">
      <c r="A1084" s="51"/>
    </row>
    <row r="1085" ht="12.75">
      <c r="A1085" s="51"/>
    </row>
    <row r="1086" ht="12.75">
      <c r="A1086" s="51"/>
    </row>
    <row r="1087" ht="12.75">
      <c r="A1087" s="51"/>
    </row>
    <row r="1088" ht="12.75">
      <c r="A1088" s="51"/>
    </row>
    <row r="1089" ht="12.75">
      <c r="A1089" s="51"/>
    </row>
    <row r="1090" ht="12.75">
      <c r="A1090" s="51"/>
    </row>
    <row r="1091" ht="12.75">
      <c r="A1091" s="51"/>
    </row>
    <row r="1092" ht="12.75">
      <c r="A1092" s="51"/>
    </row>
    <row r="1093" ht="12.75">
      <c r="A1093" s="51"/>
    </row>
    <row r="1094" ht="12.75">
      <c r="A1094" s="51"/>
    </row>
    <row r="1095" ht="12.75">
      <c r="A1095" s="51"/>
    </row>
    <row r="1096" ht="12.75">
      <c r="A1096" s="51"/>
    </row>
    <row r="1097" ht="12.75">
      <c r="A1097" s="51"/>
    </row>
    <row r="1098" ht="12.75">
      <c r="A1098" s="51"/>
    </row>
    <row r="1099" ht="12.75">
      <c r="A1099" s="51"/>
    </row>
    <row r="1100" ht="12.75">
      <c r="A1100" s="51"/>
    </row>
    <row r="1101" ht="12.75">
      <c r="A1101" s="51"/>
    </row>
    <row r="1102" ht="12.75">
      <c r="A1102" s="51"/>
    </row>
    <row r="1103" ht="12.75">
      <c r="A1103" s="51"/>
    </row>
    <row r="1104" ht="12.75">
      <c r="A1104" s="51"/>
    </row>
    <row r="1105" ht="12.75">
      <c r="A1105" s="51"/>
    </row>
    <row r="1106" ht="12.75">
      <c r="A1106" s="51"/>
    </row>
    <row r="1107" ht="12.75">
      <c r="A1107" s="51"/>
    </row>
    <row r="1108" ht="12.75">
      <c r="A1108" s="51"/>
    </row>
    <row r="1109" ht="12.75">
      <c r="A1109" s="51"/>
    </row>
    <row r="1110" ht="12.75">
      <c r="A1110" s="51"/>
    </row>
    <row r="1111" ht="12.75">
      <c r="A1111" s="51"/>
    </row>
    <row r="1112" ht="12.75">
      <c r="A1112" s="51"/>
    </row>
    <row r="1113" ht="12.75">
      <c r="A1113" s="51"/>
    </row>
    <row r="1114" ht="12.75">
      <c r="A1114" s="51"/>
    </row>
    <row r="1115" ht="12.75">
      <c r="A1115" s="51"/>
    </row>
    <row r="1116" ht="12.75">
      <c r="A1116" s="51"/>
    </row>
    <row r="1117" ht="12.75">
      <c r="A1117" s="51"/>
    </row>
    <row r="1118" ht="12.75">
      <c r="A1118" s="51"/>
    </row>
    <row r="1119" ht="12.75">
      <c r="A1119" s="51"/>
    </row>
    <row r="1120" ht="12.75">
      <c r="A1120" s="51"/>
    </row>
    <row r="1121" ht="12.75">
      <c r="A1121" s="51"/>
    </row>
    <row r="1122" ht="12.75">
      <c r="A1122" s="51"/>
    </row>
    <row r="1123" ht="12.75">
      <c r="A1123" s="51"/>
    </row>
    <row r="1124" ht="12.75">
      <c r="A1124" s="51"/>
    </row>
    <row r="1125" ht="12.75">
      <c r="A1125" s="51"/>
    </row>
    <row r="1126" ht="12.75">
      <c r="A1126" s="51"/>
    </row>
    <row r="1127" ht="12.75">
      <c r="A1127" s="51"/>
    </row>
    <row r="1128" ht="12.75">
      <c r="A1128" s="51"/>
    </row>
    <row r="1129" ht="12.75">
      <c r="A1129" s="51"/>
    </row>
    <row r="1130" ht="12.75">
      <c r="A1130" s="51"/>
    </row>
    <row r="1131" ht="12.75">
      <c r="A1131" s="51"/>
    </row>
    <row r="1132" ht="12.75">
      <c r="A1132" s="51"/>
    </row>
    <row r="1133" ht="12.75">
      <c r="A1133" s="51"/>
    </row>
    <row r="1134" ht="12.75">
      <c r="A1134" s="51"/>
    </row>
    <row r="1135" ht="12.75">
      <c r="A1135" s="51"/>
    </row>
    <row r="1136" ht="12.75">
      <c r="A1136" s="51"/>
    </row>
    <row r="1137" ht="12.75">
      <c r="A1137" s="51"/>
    </row>
    <row r="1138" ht="12.75">
      <c r="A1138" s="51"/>
    </row>
    <row r="1139" ht="12.75">
      <c r="A1139" s="51"/>
    </row>
    <row r="1140" ht="12.75">
      <c r="A1140" s="51"/>
    </row>
    <row r="1141" ht="12.75">
      <c r="A1141" s="51"/>
    </row>
    <row r="1142" ht="12.75">
      <c r="A1142" s="51"/>
    </row>
    <row r="1143" ht="12.75">
      <c r="A1143" s="51"/>
    </row>
    <row r="1144" ht="12.75">
      <c r="A1144" s="51"/>
    </row>
    <row r="1145" ht="12.75">
      <c r="A1145" s="51"/>
    </row>
    <row r="1146" ht="12.75">
      <c r="A1146" s="51"/>
    </row>
    <row r="1147" ht="12.75">
      <c r="A1147" s="51"/>
    </row>
    <row r="1148" ht="12.75">
      <c r="A1148" s="51"/>
    </row>
    <row r="1149" ht="12.75">
      <c r="A1149" s="51"/>
    </row>
    <row r="1150" ht="12.75">
      <c r="A1150" s="51"/>
    </row>
    <row r="1151" ht="12.75">
      <c r="A1151" s="51"/>
    </row>
    <row r="1152" ht="12.75">
      <c r="A1152" s="51"/>
    </row>
    <row r="1153" ht="12.75">
      <c r="A1153" s="51"/>
    </row>
    <row r="1154" ht="12.75">
      <c r="A1154" s="51"/>
    </row>
    <row r="1155" ht="12.75">
      <c r="A1155" s="51"/>
    </row>
    <row r="1156" ht="12.75">
      <c r="A1156" s="51"/>
    </row>
    <row r="1157" ht="12.75">
      <c r="A1157" s="51"/>
    </row>
    <row r="1158" ht="12.75">
      <c r="A1158" s="51"/>
    </row>
    <row r="1159" ht="12.75">
      <c r="A1159" s="51"/>
    </row>
    <row r="1160" ht="12.75">
      <c r="A1160" s="51"/>
    </row>
    <row r="1161" ht="12.75">
      <c r="A1161" s="51"/>
    </row>
    <row r="1162" ht="12.75">
      <c r="A1162" s="51"/>
    </row>
    <row r="1163" ht="12.75">
      <c r="A1163" s="51"/>
    </row>
    <row r="1164" ht="12.75">
      <c r="A1164" s="51"/>
    </row>
    <row r="1165" ht="12.75">
      <c r="A1165" s="51"/>
    </row>
    <row r="1166" ht="12.75">
      <c r="A1166" s="51"/>
    </row>
    <row r="1167" ht="12.75">
      <c r="A1167" s="51"/>
    </row>
    <row r="1168" ht="12.75">
      <c r="A1168" s="51"/>
    </row>
    <row r="1169" ht="12.75">
      <c r="A1169" s="51"/>
    </row>
    <row r="1170" ht="12.75">
      <c r="A1170" s="51"/>
    </row>
    <row r="1171" ht="12.75">
      <c r="A1171" s="51"/>
    </row>
    <row r="1172" ht="12.75">
      <c r="A1172" s="51"/>
    </row>
    <row r="1173" ht="12.75">
      <c r="A1173" s="51"/>
    </row>
    <row r="1174" ht="12.75">
      <c r="A1174" s="51"/>
    </row>
    <row r="1175" ht="12.75">
      <c r="A1175" s="51"/>
    </row>
    <row r="1176" ht="12.75">
      <c r="A1176" s="51"/>
    </row>
    <row r="1177" ht="12.75">
      <c r="A1177" s="51"/>
    </row>
    <row r="1178" ht="12.75">
      <c r="A1178" s="51"/>
    </row>
    <row r="1179" ht="12.75">
      <c r="A1179" s="51"/>
    </row>
    <row r="1180" ht="12.75">
      <c r="A1180" s="51"/>
    </row>
    <row r="1181" ht="12.75">
      <c r="A1181" s="51"/>
    </row>
    <row r="1182" ht="12.75">
      <c r="A1182" s="51"/>
    </row>
    <row r="1183" ht="12.75">
      <c r="A1183" s="51"/>
    </row>
    <row r="1184" ht="12.75">
      <c r="A1184" s="51"/>
    </row>
    <row r="1185" ht="12.75">
      <c r="A1185" s="51"/>
    </row>
    <row r="1186" ht="12.75">
      <c r="A1186" s="51"/>
    </row>
    <row r="1187" ht="12.75">
      <c r="A1187" s="51"/>
    </row>
    <row r="1188" ht="12.75">
      <c r="A1188" s="51"/>
    </row>
    <row r="1189" ht="12.75">
      <c r="A1189" s="51"/>
    </row>
    <row r="1190" ht="12.75">
      <c r="A1190" s="51"/>
    </row>
    <row r="1191" ht="12.75">
      <c r="A1191" s="51"/>
    </row>
    <row r="1192" ht="12.75">
      <c r="A1192" s="51"/>
    </row>
    <row r="1193" ht="12.75">
      <c r="A1193" s="51"/>
    </row>
    <row r="1194" ht="12.75">
      <c r="A1194" s="51"/>
    </row>
    <row r="1195" ht="12.75">
      <c r="A1195" s="51"/>
    </row>
    <row r="1196" ht="12.75">
      <c r="A1196" s="51"/>
    </row>
    <row r="1197" ht="12.75">
      <c r="A1197" s="51"/>
    </row>
    <row r="1198" ht="12.75">
      <c r="A1198" s="51"/>
    </row>
    <row r="1199" ht="12.75">
      <c r="A1199" s="51"/>
    </row>
    <row r="1200" ht="12.75">
      <c r="A1200" s="51"/>
    </row>
    <row r="1201" ht="12.75">
      <c r="A1201" s="51"/>
    </row>
    <row r="1202" ht="12.75">
      <c r="A1202" s="51"/>
    </row>
    <row r="1203" ht="12.75">
      <c r="A1203" s="51"/>
    </row>
    <row r="1204" ht="12.75">
      <c r="A1204" s="51"/>
    </row>
    <row r="1205" ht="12.75">
      <c r="A1205" s="51"/>
    </row>
    <row r="1206" ht="12.75">
      <c r="A1206" s="51"/>
    </row>
    <row r="1207" ht="12.75">
      <c r="A1207" s="51"/>
    </row>
    <row r="1208" ht="12.75">
      <c r="A1208" s="51"/>
    </row>
    <row r="1209" ht="12.75">
      <c r="A1209" s="51"/>
    </row>
    <row r="1210" ht="12.75">
      <c r="A1210" s="51"/>
    </row>
    <row r="1211" ht="12.75">
      <c r="A1211" s="51"/>
    </row>
    <row r="1212" ht="12.75">
      <c r="A1212" s="51"/>
    </row>
    <row r="1213" ht="12.75">
      <c r="A1213" s="51"/>
    </row>
    <row r="1214" ht="12.75">
      <c r="A1214" s="51"/>
    </row>
    <row r="1215" ht="12.75">
      <c r="A1215" s="51"/>
    </row>
    <row r="1216" ht="12.75">
      <c r="A1216" s="51"/>
    </row>
    <row r="1217" ht="12.75">
      <c r="A1217" s="51"/>
    </row>
    <row r="1218" ht="12.75">
      <c r="A1218" s="51"/>
    </row>
    <row r="1219" ht="12.75">
      <c r="A1219" s="51"/>
    </row>
    <row r="1220" ht="12.75">
      <c r="A1220" s="51"/>
    </row>
    <row r="1221" ht="12.75">
      <c r="A1221" s="51"/>
    </row>
    <row r="1222" ht="12.75">
      <c r="A1222" s="51"/>
    </row>
    <row r="1223" ht="12.75">
      <c r="A1223" s="51"/>
    </row>
    <row r="1224" ht="12.75">
      <c r="A1224" s="51"/>
    </row>
    <row r="1225" ht="12.75">
      <c r="A1225" s="51"/>
    </row>
    <row r="1226" ht="12.75">
      <c r="A1226" s="51"/>
    </row>
    <row r="1227" ht="12.75">
      <c r="A1227" s="51"/>
    </row>
    <row r="1228" ht="12.75">
      <c r="A1228" s="51"/>
    </row>
    <row r="1229" ht="12.75">
      <c r="A1229" s="51"/>
    </row>
    <row r="1230" ht="12.75">
      <c r="A1230" s="51"/>
    </row>
    <row r="1231" ht="12.75">
      <c r="A1231" s="51"/>
    </row>
    <row r="1232" ht="12.75">
      <c r="A1232" s="51"/>
    </row>
    <row r="1233" ht="12.75">
      <c r="A1233" s="51"/>
    </row>
    <row r="1234" ht="12.75">
      <c r="A1234" s="51"/>
    </row>
    <row r="1235" ht="12.75">
      <c r="A1235" s="51"/>
    </row>
    <row r="1236" ht="12.75">
      <c r="A1236" s="51"/>
    </row>
    <row r="1237" ht="12.75">
      <c r="A1237" s="51"/>
    </row>
    <row r="1238" ht="12.75">
      <c r="A1238" s="51"/>
    </row>
    <row r="1239" ht="12.75">
      <c r="A1239" s="51"/>
    </row>
    <row r="1240" ht="12.75">
      <c r="A1240" s="51"/>
    </row>
    <row r="1241" ht="12.75">
      <c r="A1241" s="51"/>
    </row>
    <row r="1242" ht="12.75">
      <c r="A1242" s="51"/>
    </row>
    <row r="1243" ht="12.75">
      <c r="A1243" s="51"/>
    </row>
    <row r="1244" ht="12.75">
      <c r="A1244" s="51"/>
    </row>
    <row r="1245" ht="12.75">
      <c r="A1245" s="51"/>
    </row>
    <row r="1246" ht="12.75">
      <c r="A1246" s="51"/>
    </row>
    <row r="1247" ht="12.75">
      <c r="A1247" s="51"/>
    </row>
    <row r="1248" ht="12.75">
      <c r="A1248" s="51"/>
    </row>
    <row r="1249" ht="12.75">
      <c r="A1249" s="51"/>
    </row>
    <row r="1250" ht="12.75">
      <c r="A1250" s="51"/>
    </row>
    <row r="1251" ht="12.75">
      <c r="A1251" s="51"/>
    </row>
    <row r="1252" ht="12.75">
      <c r="A1252" s="51"/>
    </row>
    <row r="1253" ht="12.75">
      <c r="A1253" s="51"/>
    </row>
    <row r="1254" ht="12.75">
      <c r="A1254" s="51"/>
    </row>
    <row r="1255" ht="12.75">
      <c r="A1255" s="51"/>
    </row>
    <row r="1256" ht="12.75">
      <c r="A1256" s="51"/>
    </row>
    <row r="1257" ht="12.75">
      <c r="A1257" s="51"/>
    </row>
    <row r="1258" ht="12.75">
      <c r="A1258" s="51"/>
    </row>
    <row r="1259" ht="12.75">
      <c r="A1259" s="51"/>
    </row>
    <row r="1260" ht="12.75">
      <c r="A1260" s="51"/>
    </row>
    <row r="1261" ht="12.75">
      <c r="A1261" s="51"/>
    </row>
    <row r="1262" ht="12.75">
      <c r="A1262" s="51"/>
    </row>
    <row r="1263" ht="12.75">
      <c r="A1263" s="51"/>
    </row>
    <row r="1264" ht="12.75">
      <c r="A1264" s="51"/>
    </row>
    <row r="1265" ht="12.75">
      <c r="A1265" s="51"/>
    </row>
    <row r="1266" ht="12.75">
      <c r="A1266" s="51"/>
    </row>
    <row r="1267" ht="12.75">
      <c r="A1267" s="51"/>
    </row>
    <row r="1268" ht="12.75">
      <c r="A1268" s="51"/>
    </row>
    <row r="1269" ht="12.75">
      <c r="A1269" s="51"/>
    </row>
    <row r="1270" ht="12.75">
      <c r="A1270" s="51"/>
    </row>
    <row r="1271" ht="12.75">
      <c r="A1271" s="51"/>
    </row>
    <row r="1272" ht="12.75">
      <c r="A1272" s="51"/>
    </row>
    <row r="1273" ht="12.75">
      <c r="A1273" s="51"/>
    </row>
    <row r="1274" ht="12.75">
      <c r="A1274" s="51"/>
    </row>
    <row r="1275" ht="12.75">
      <c r="A1275" s="51"/>
    </row>
    <row r="1276" ht="12.75">
      <c r="A1276" s="51"/>
    </row>
    <row r="1277" ht="12.75">
      <c r="A1277" s="51"/>
    </row>
    <row r="1278" ht="12.75">
      <c r="A1278" s="51"/>
    </row>
    <row r="1279" ht="12.75">
      <c r="A1279" s="51"/>
    </row>
    <row r="1280" ht="12.75">
      <c r="A1280" s="51"/>
    </row>
    <row r="1281" ht="12.75">
      <c r="A1281" s="51"/>
    </row>
    <row r="1282" ht="12.75">
      <c r="A1282" s="51"/>
    </row>
    <row r="1283" ht="12.75">
      <c r="A1283" s="51"/>
    </row>
    <row r="1284" ht="12.75">
      <c r="A1284" s="51"/>
    </row>
    <row r="1285" ht="12.75">
      <c r="A1285" s="51"/>
    </row>
    <row r="1286" ht="12.75">
      <c r="A1286" s="51"/>
    </row>
    <row r="1287" ht="12.75">
      <c r="A1287" s="51"/>
    </row>
    <row r="1288" ht="12.75">
      <c r="A1288" s="51"/>
    </row>
    <row r="1289" ht="12.75">
      <c r="A1289" s="51"/>
    </row>
    <row r="1290" ht="12.75">
      <c r="A1290" s="51"/>
    </row>
    <row r="1291" ht="12.75">
      <c r="A1291" s="51"/>
    </row>
    <row r="1292" ht="12.75">
      <c r="A1292" s="51"/>
    </row>
    <row r="1293" ht="12.75">
      <c r="A1293" s="51"/>
    </row>
    <row r="1294" ht="12.75">
      <c r="A1294" s="51"/>
    </row>
    <row r="1295" ht="12.75">
      <c r="A1295" s="51"/>
    </row>
    <row r="1296" ht="12.75">
      <c r="A1296" s="51"/>
    </row>
    <row r="1297" ht="12.75">
      <c r="A1297" s="51"/>
    </row>
    <row r="1298" ht="12.75">
      <c r="A1298" s="51"/>
    </row>
    <row r="1299" ht="12.75">
      <c r="A1299" s="51"/>
    </row>
    <row r="1300" ht="12.75">
      <c r="A1300" s="51"/>
    </row>
    <row r="1301" ht="12.75">
      <c r="A1301" s="51"/>
    </row>
    <row r="1302" ht="12.75">
      <c r="A1302" s="51"/>
    </row>
    <row r="1303" ht="12.75">
      <c r="A1303" s="51"/>
    </row>
    <row r="1304" ht="12.75">
      <c r="A1304" s="51"/>
    </row>
    <row r="1305" ht="12.75">
      <c r="A1305" s="51"/>
    </row>
    <row r="1306" ht="12.75">
      <c r="A1306" s="51"/>
    </row>
    <row r="1307" ht="12.75">
      <c r="A1307" s="51"/>
    </row>
    <row r="1308" ht="12.75">
      <c r="A1308" s="51"/>
    </row>
    <row r="1309" ht="12.75">
      <c r="A1309" s="51"/>
    </row>
    <row r="1310" ht="12.75">
      <c r="A1310" s="51"/>
    </row>
    <row r="1311" ht="12.75">
      <c r="A1311" s="51"/>
    </row>
    <row r="1312" ht="12.75">
      <c r="A1312" s="51"/>
    </row>
    <row r="1313" ht="12.75">
      <c r="A1313" s="51"/>
    </row>
    <row r="1314" ht="12.75">
      <c r="A1314" s="51"/>
    </row>
    <row r="1315" ht="12.75">
      <c r="A1315" s="51"/>
    </row>
    <row r="1316" ht="12.75">
      <c r="A1316" s="51"/>
    </row>
    <row r="1317" ht="12.75">
      <c r="A1317" s="51"/>
    </row>
    <row r="1318" ht="12.75">
      <c r="A1318" s="51"/>
    </row>
    <row r="1319" ht="12.75">
      <c r="A1319" s="51"/>
    </row>
    <row r="1320" ht="12.75">
      <c r="A1320" s="51"/>
    </row>
    <row r="1321" ht="12.75">
      <c r="A1321" s="51"/>
    </row>
    <row r="1322" ht="12.75">
      <c r="A1322" s="51"/>
    </row>
    <row r="1323" ht="12.75">
      <c r="A1323" s="51"/>
    </row>
    <row r="1324" ht="12.75">
      <c r="A1324" s="51"/>
    </row>
    <row r="1325" ht="12.75">
      <c r="A1325" s="51"/>
    </row>
    <row r="1326" ht="12.75">
      <c r="A1326" s="51"/>
    </row>
    <row r="1327" ht="12.75">
      <c r="A1327" s="51"/>
    </row>
    <row r="1328" ht="12.75">
      <c r="A1328" s="51"/>
    </row>
    <row r="1329" ht="12.75">
      <c r="A1329" s="51"/>
    </row>
    <row r="1330" ht="12.75">
      <c r="A1330" s="51"/>
    </row>
    <row r="1331" ht="12.75">
      <c r="A1331" s="51"/>
    </row>
    <row r="1332" ht="12.75">
      <c r="A1332" s="51"/>
    </row>
    <row r="1333" ht="12.75">
      <c r="A1333" s="51"/>
    </row>
    <row r="1334" ht="12.75">
      <c r="A1334" s="51"/>
    </row>
    <row r="1335" ht="12.75">
      <c r="A1335" s="51"/>
    </row>
    <row r="1336" ht="12.75">
      <c r="A1336" s="51"/>
    </row>
    <row r="1337" ht="12.75">
      <c r="A1337" s="51"/>
    </row>
    <row r="1338" ht="12.75">
      <c r="A1338" s="51"/>
    </row>
    <row r="1339" ht="12.75">
      <c r="A1339" s="51"/>
    </row>
    <row r="1340" ht="12.75">
      <c r="A1340" s="51"/>
    </row>
    <row r="1341" ht="12.75">
      <c r="A1341" s="51"/>
    </row>
    <row r="1342" ht="12.75">
      <c r="A1342" s="51"/>
    </row>
    <row r="1343" ht="12.75">
      <c r="A1343" s="51"/>
    </row>
    <row r="1344" ht="12.75">
      <c r="A1344" s="51"/>
    </row>
    <row r="1345" ht="12.75">
      <c r="A1345" s="51"/>
    </row>
    <row r="1346" ht="12.75">
      <c r="A1346" s="51"/>
    </row>
    <row r="1347" ht="12.75">
      <c r="A1347" s="51"/>
    </row>
    <row r="1348" ht="12.75">
      <c r="A1348" s="51"/>
    </row>
    <row r="1349" ht="12.75">
      <c r="A1349" s="51"/>
    </row>
    <row r="1350" ht="12.75">
      <c r="A1350" s="51"/>
    </row>
    <row r="1351" ht="12.75">
      <c r="A1351" s="51"/>
    </row>
    <row r="1352" ht="12.75">
      <c r="A1352" s="51"/>
    </row>
    <row r="1353" ht="12.75">
      <c r="A1353" s="51"/>
    </row>
    <row r="1354" ht="12.75">
      <c r="A1354" s="51"/>
    </row>
    <row r="1355" ht="12.75">
      <c r="A1355" s="51"/>
    </row>
    <row r="1356" ht="12.75">
      <c r="A1356" s="51"/>
    </row>
    <row r="1357" ht="12.75">
      <c r="A1357" s="51"/>
    </row>
    <row r="1358" ht="12.75">
      <c r="A1358" s="51"/>
    </row>
    <row r="1359" ht="12.75">
      <c r="A1359" s="51"/>
    </row>
    <row r="1360" ht="12.75">
      <c r="A1360" s="51"/>
    </row>
    <row r="1361" ht="12.75">
      <c r="A1361" s="51"/>
    </row>
    <row r="1362" ht="12.75">
      <c r="A1362" s="51"/>
    </row>
    <row r="1363" ht="12.75">
      <c r="A1363" s="51"/>
    </row>
    <row r="1364" ht="12.75">
      <c r="A1364" s="51"/>
    </row>
    <row r="1365" ht="12.75">
      <c r="A1365" s="51"/>
    </row>
    <row r="1366" ht="12.75">
      <c r="A1366" s="51"/>
    </row>
    <row r="1367" ht="12.75">
      <c r="A1367" s="51"/>
    </row>
    <row r="1368" ht="12.75">
      <c r="A1368" s="51"/>
    </row>
    <row r="1369" ht="12.75">
      <c r="A1369" s="51"/>
    </row>
    <row r="1370" ht="12.75">
      <c r="A1370" s="51"/>
    </row>
    <row r="1371" ht="12.75">
      <c r="A1371" s="51"/>
    </row>
    <row r="1372" ht="12.75">
      <c r="A1372" s="51"/>
    </row>
    <row r="1373" ht="12.75">
      <c r="A1373" s="51"/>
    </row>
    <row r="1374" ht="12.75">
      <c r="A1374" s="51"/>
    </row>
    <row r="1375" ht="12.75">
      <c r="A1375" s="51"/>
    </row>
    <row r="1376" ht="12.75">
      <c r="A1376" s="51"/>
    </row>
    <row r="1377" ht="12.75">
      <c r="A1377" s="51"/>
    </row>
    <row r="1378" ht="12.75">
      <c r="A1378" s="51"/>
    </row>
    <row r="1379" ht="12.75">
      <c r="A1379" s="51"/>
    </row>
    <row r="1380" ht="12.75">
      <c r="A1380" s="51"/>
    </row>
    <row r="1381" ht="12.75">
      <c r="A1381" s="51"/>
    </row>
    <row r="1382" ht="12.75">
      <c r="A1382" s="51"/>
    </row>
    <row r="1383" ht="12.75">
      <c r="A1383" s="51"/>
    </row>
    <row r="1384" ht="12.75">
      <c r="A1384" s="51"/>
    </row>
    <row r="1385" ht="12.75">
      <c r="A1385" s="51"/>
    </row>
    <row r="1386" ht="12.75">
      <c r="A1386" s="51"/>
    </row>
    <row r="1387" ht="12.75">
      <c r="A1387" s="51"/>
    </row>
    <row r="1388" ht="12.75">
      <c r="A1388" s="51"/>
    </row>
    <row r="1389" ht="12.75">
      <c r="A1389" s="51"/>
    </row>
    <row r="1390" ht="12.75">
      <c r="A1390" s="51"/>
    </row>
    <row r="1391" ht="12.75">
      <c r="A1391" s="51"/>
    </row>
    <row r="1392" ht="12.75">
      <c r="A1392" s="51"/>
    </row>
    <row r="1393" ht="12.75">
      <c r="A1393" s="51"/>
    </row>
    <row r="1394" ht="12.75">
      <c r="A1394" s="51"/>
    </row>
    <row r="1395" ht="12.75">
      <c r="A1395" s="51"/>
    </row>
    <row r="1396" ht="12.75">
      <c r="A1396" s="51"/>
    </row>
    <row r="1397" ht="12.75">
      <c r="A1397" s="51"/>
    </row>
    <row r="1398" ht="12.75">
      <c r="A1398" s="51"/>
    </row>
    <row r="1399" ht="12.75">
      <c r="A1399" s="51"/>
    </row>
    <row r="1400" ht="12.75">
      <c r="A1400" s="51"/>
    </row>
    <row r="1401" ht="12.75">
      <c r="A1401" s="51"/>
    </row>
    <row r="1402" ht="12.75">
      <c r="A1402" s="51"/>
    </row>
    <row r="1403" ht="12.75">
      <c r="A1403" s="51"/>
    </row>
    <row r="1404" ht="12.75">
      <c r="A1404" s="51"/>
    </row>
    <row r="1405" ht="12.75">
      <c r="A1405" s="51"/>
    </row>
    <row r="1406" ht="12.75">
      <c r="A1406" s="51"/>
    </row>
    <row r="1407" ht="12.75">
      <c r="A1407" s="51"/>
    </row>
    <row r="1408" ht="12.75">
      <c r="A1408" s="51"/>
    </row>
    <row r="1409" ht="12.75">
      <c r="A1409" s="51"/>
    </row>
    <row r="1410" ht="12.75">
      <c r="A1410" s="51"/>
    </row>
    <row r="1411" ht="12.75">
      <c r="A1411" s="51"/>
    </row>
    <row r="1412" ht="12.75">
      <c r="A1412" s="51"/>
    </row>
    <row r="1413" ht="12.75">
      <c r="A1413" s="51"/>
    </row>
    <row r="1414" ht="12.75">
      <c r="A1414" s="51"/>
    </row>
    <row r="1415" ht="12.75">
      <c r="A1415" s="51"/>
    </row>
    <row r="1416" ht="12.75">
      <c r="A1416" s="51"/>
    </row>
    <row r="1417" ht="12.75">
      <c r="A1417" s="51"/>
    </row>
    <row r="1418" ht="12.75">
      <c r="A1418" s="51"/>
    </row>
    <row r="1419" ht="12.75">
      <c r="A1419" s="51"/>
    </row>
    <row r="1420" ht="12.75">
      <c r="A1420" s="51"/>
    </row>
    <row r="1421" ht="12.75">
      <c r="A1421" s="51"/>
    </row>
    <row r="1422" ht="12.75">
      <c r="A1422" s="51"/>
    </row>
    <row r="1423" ht="12.75">
      <c r="A1423" s="51"/>
    </row>
    <row r="1424" ht="12.75">
      <c r="A1424" s="51"/>
    </row>
    <row r="1425" ht="12.75">
      <c r="A1425" s="51"/>
    </row>
    <row r="1426" ht="12.75">
      <c r="A1426" s="51"/>
    </row>
    <row r="1427" ht="12.75">
      <c r="A1427" s="51"/>
    </row>
    <row r="1428" ht="12.75">
      <c r="A1428" s="51"/>
    </row>
    <row r="1429" ht="12.75">
      <c r="A1429" s="51"/>
    </row>
    <row r="1430" ht="12.75">
      <c r="A1430" s="51"/>
    </row>
    <row r="1431" ht="12.75">
      <c r="A1431" s="51"/>
    </row>
    <row r="1432" ht="12.75">
      <c r="A1432" s="51"/>
    </row>
    <row r="1433" ht="12.75">
      <c r="A1433" s="51"/>
    </row>
    <row r="1434" ht="12.75">
      <c r="A1434" s="51"/>
    </row>
    <row r="1435" ht="12.75">
      <c r="A1435" s="51"/>
    </row>
    <row r="1436" ht="12.75">
      <c r="A1436" s="51"/>
    </row>
    <row r="1437" ht="12.75">
      <c r="A1437" s="51"/>
    </row>
    <row r="1438" ht="12.75">
      <c r="A1438" s="51"/>
    </row>
    <row r="1439" ht="12.75">
      <c r="A1439" s="51"/>
    </row>
    <row r="1440" ht="12.75">
      <c r="A1440" s="51"/>
    </row>
    <row r="1441" ht="12.75">
      <c r="A1441" s="51"/>
    </row>
    <row r="1442" ht="12.75">
      <c r="A1442" s="51"/>
    </row>
    <row r="1443" ht="12.75">
      <c r="A1443" s="51"/>
    </row>
    <row r="1444" ht="12.75">
      <c r="A1444" s="51"/>
    </row>
    <row r="1445" ht="12.75">
      <c r="A1445" s="51"/>
    </row>
    <row r="1446" ht="12.75">
      <c r="A1446" s="51"/>
    </row>
    <row r="1447" ht="12.75">
      <c r="A1447" s="51"/>
    </row>
    <row r="1448" ht="12.75">
      <c r="A1448" s="51"/>
    </row>
    <row r="1449" ht="12.75">
      <c r="A1449" s="51"/>
    </row>
    <row r="1450" ht="12.75">
      <c r="A1450" s="51"/>
    </row>
    <row r="1451" ht="12.75">
      <c r="A1451" s="51"/>
    </row>
    <row r="1452" ht="12.75">
      <c r="A1452" s="51"/>
    </row>
    <row r="1453" ht="12.75">
      <c r="A1453" s="51"/>
    </row>
    <row r="1454" ht="12.75">
      <c r="A1454" s="51"/>
    </row>
    <row r="1455" ht="12.75">
      <c r="A1455" s="51"/>
    </row>
    <row r="1456" ht="12.75">
      <c r="A1456" s="51"/>
    </row>
    <row r="1457" ht="12.75">
      <c r="A1457" s="51"/>
    </row>
    <row r="1458" ht="12.75">
      <c r="A1458" s="51"/>
    </row>
    <row r="1459" ht="12.75">
      <c r="A1459" s="51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3"/>
  <sheetViews>
    <sheetView workbookViewId="0" topLeftCell="I6">
      <selection activeCell="H43" sqref="H43"/>
    </sheetView>
  </sheetViews>
  <sheetFormatPr defaultColWidth="11.00390625" defaultRowHeight="12.75"/>
  <cols>
    <col min="1" max="1" width="7.25390625" style="0" customWidth="1"/>
    <col min="2" max="2" width="11.00390625" style="48" bestFit="1" customWidth="1"/>
    <col min="3" max="3" width="10.00390625" style="0" customWidth="1"/>
    <col min="5" max="5" width="8.375" style="0" customWidth="1"/>
    <col min="6" max="7" width="9.875" style="0" customWidth="1"/>
    <col min="8" max="8" width="10.00390625" style="0" bestFit="1" customWidth="1"/>
    <col min="9" max="9" width="5.125" style="0" bestFit="1" customWidth="1"/>
    <col min="10" max="10" width="9.75390625" style="0" customWidth="1"/>
    <col min="11" max="11" width="8.00390625" style="0" customWidth="1"/>
  </cols>
  <sheetData>
    <row r="1" ht="12.75">
      <c r="A1" s="32" t="s">
        <v>54</v>
      </c>
    </row>
    <row r="3" ht="12.75">
      <c r="D3" t="s">
        <v>101</v>
      </c>
    </row>
    <row r="4" ht="25.5">
      <c r="D4" s="46" t="s">
        <v>95</v>
      </c>
    </row>
    <row r="5" spans="1:7" s="45" customFormat="1" ht="51.75">
      <c r="A5" s="45" t="s">
        <v>107</v>
      </c>
      <c r="B5" s="50" t="s">
        <v>97</v>
      </c>
      <c r="C5" s="46" t="s">
        <v>94</v>
      </c>
      <c r="D5" s="45" t="s">
        <v>0</v>
      </c>
      <c r="E5" s="45" t="s">
        <v>73</v>
      </c>
      <c r="F5" s="45" t="s">
        <v>72</v>
      </c>
      <c r="G5" s="45" t="s">
        <v>91</v>
      </c>
    </row>
    <row r="6" spans="1:7" ht="12.75">
      <c r="A6">
        <v>-6</v>
      </c>
      <c r="B6" s="52">
        <f>12/1000</f>
        <v>0.012</v>
      </c>
      <c r="C6">
        <v>60</v>
      </c>
      <c r="D6">
        <v>144.39</v>
      </c>
      <c r="E6" s="51">
        <v>144.65</v>
      </c>
      <c r="F6">
        <v>145.25</v>
      </c>
      <c r="G6" s="52">
        <v>0.014</v>
      </c>
    </row>
    <row r="7" spans="1:2" ht="12.75">
      <c r="A7">
        <v>-60</v>
      </c>
      <c r="B7" s="52">
        <f>28/1000</f>
        <v>0.028</v>
      </c>
    </row>
    <row r="9" spans="1:11" ht="12.75">
      <c r="A9" s="3"/>
      <c r="B9" s="53" t="s">
        <v>108</v>
      </c>
      <c r="C9" s="54"/>
      <c r="D9" s="54"/>
      <c r="E9" s="55" t="s">
        <v>110</v>
      </c>
      <c r="F9" s="3"/>
      <c r="G9" s="3"/>
      <c r="H9" s="3" t="s">
        <v>74</v>
      </c>
      <c r="I9" s="3"/>
      <c r="J9" s="3"/>
      <c r="K9" s="3"/>
    </row>
    <row r="10" spans="1:11" s="46" customFormat="1" ht="25.5">
      <c r="A10" s="56" t="s">
        <v>80</v>
      </c>
      <c r="B10" s="56" t="s">
        <v>77</v>
      </c>
      <c r="C10" s="56" t="s">
        <v>75</v>
      </c>
      <c r="D10" s="56" t="s">
        <v>76</v>
      </c>
      <c r="E10" s="56" t="s">
        <v>77</v>
      </c>
      <c r="F10" s="56" t="s">
        <v>75</v>
      </c>
      <c r="G10" s="56" t="s">
        <v>76</v>
      </c>
      <c r="H10" s="56" t="s">
        <v>79</v>
      </c>
      <c r="I10" s="56" t="s">
        <v>78</v>
      </c>
      <c r="J10" s="56" t="s">
        <v>79</v>
      </c>
      <c r="K10" s="56" t="s">
        <v>92</v>
      </c>
    </row>
    <row r="11" spans="1:11" ht="12.75">
      <c r="A11" s="51">
        <f>$D$6-0.1</f>
        <v>144.29</v>
      </c>
      <c r="B11" s="51">
        <f aca="true" t="shared" si="0" ref="B11:B74">$C$6*EXP(1)^(-1*((A11-$D$6)^2)/(2*($G$6^2)))</f>
        <v>5.002768256535218E-10</v>
      </c>
      <c r="C11" s="51">
        <f aca="true" t="shared" si="1" ref="C11:C42">$C$6*EXP(1)^(-1*((A11-$E$6)^2)/(2*($G$6^2)))</f>
        <v>1.5670311930415074E-142</v>
      </c>
      <c r="D11" s="51">
        <f>$C$6*EXP(1)^(-1*((A11-$F$6)^2)/(2*($G$6^2)))</f>
        <v>0</v>
      </c>
      <c r="E11" s="51">
        <f>B11-60</f>
        <v>-59.99999999949972</v>
      </c>
      <c r="F11" s="51"/>
      <c r="G11" s="51"/>
      <c r="H11">
        <f>D6-B6/2</f>
        <v>144.384</v>
      </c>
      <c r="I11">
        <v>-6</v>
      </c>
      <c r="J11">
        <f>D6-B7/2</f>
        <v>144.37599999999998</v>
      </c>
      <c r="K11">
        <v>-60</v>
      </c>
    </row>
    <row r="12" spans="1:11" ht="12.75">
      <c r="A12" s="51">
        <f>A11+0.005</f>
        <v>144.295</v>
      </c>
      <c r="B12" s="51">
        <f t="shared" si="0"/>
        <v>6.01737558839353E-09</v>
      </c>
      <c r="C12" s="51">
        <f t="shared" si="1"/>
        <v>1.4315252104199907E-138</v>
      </c>
      <c r="D12" s="51">
        <f aca="true" t="shared" si="2" ref="D12:D75">$C$6*EXP(1)^(-1*((A12-$F$6)^2)/(2*($G$6^2)))</f>
        <v>0</v>
      </c>
      <c r="E12" s="51">
        <f aca="true" t="shared" si="3" ref="E12:E30">B12-60</f>
        <v>-59.99999999398263</v>
      </c>
      <c r="F12" s="51"/>
      <c r="G12" s="51"/>
      <c r="H12">
        <f>D6+B6/2</f>
        <v>144.396</v>
      </c>
      <c r="I12">
        <v>-6</v>
      </c>
      <c r="J12">
        <f>D6+B7/2</f>
        <v>144.404</v>
      </c>
      <c r="K12">
        <v>-60</v>
      </c>
    </row>
    <row r="13" spans="1:11" ht="12.75">
      <c r="A13" s="51">
        <f aca="true" t="shared" si="4" ref="A13:A76">A12+0.005</f>
        <v>144.29999999999998</v>
      </c>
      <c r="B13" s="51">
        <f t="shared" si="0"/>
        <v>6.371022661152803E-08</v>
      </c>
      <c r="C13" s="51">
        <f t="shared" si="1"/>
        <v>1.1511334013141508E-134</v>
      </c>
      <c r="D13" s="51">
        <f t="shared" si="2"/>
        <v>0</v>
      </c>
      <c r="E13" s="51">
        <f t="shared" si="3"/>
        <v>-59.999999936289775</v>
      </c>
      <c r="F13" s="51"/>
      <c r="G13" s="51"/>
      <c r="H13" s="48">
        <f>E6-B6/2</f>
        <v>144.644</v>
      </c>
      <c r="I13">
        <v>-6</v>
      </c>
      <c r="J13">
        <f>E6-B7/2</f>
        <v>144.636</v>
      </c>
      <c r="K13">
        <v>-60</v>
      </c>
    </row>
    <row r="14" spans="1:11" ht="12.75">
      <c r="A14" s="51">
        <f t="shared" si="4"/>
        <v>144.30499999999998</v>
      </c>
      <c r="B14" s="51">
        <f t="shared" si="0"/>
        <v>5.937675721942659E-07</v>
      </c>
      <c r="C14" s="51">
        <f t="shared" si="1"/>
        <v>8.148123560442793E-131</v>
      </c>
      <c r="D14" s="51">
        <f t="shared" si="2"/>
        <v>0</v>
      </c>
      <c r="E14" s="51">
        <f t="shared" si="3"/>
        <v>-59.999999406232426</v>
      </c>
      <c r="F14" s="51"/>
      <c r="G14" s="51"/>
      <c r="H14" s="48">
        <f>E6+B6/2</f>
        <v>144.656</v>
      </c>
      <c r="I14">
        <v>-6</v>
      </c>
      <c r="J14">
        <f>E6+B7/2</f>
        <v>144.66400000000002</v>
      </c>
      <c r="K14">
        <v>-60</v>
      </c>
    </row>
    <row r="15" spans="1:11" ht="12.75">
      <c r="A15" s="51">
        <f t="shared" si="4"/>
        <v>144.30999999999997</v>
      </c>
      <c r="B15" s="51">
        <f t="shared" si="0"/>
        <v>4.871123009461581E-06</v>
      </c>
      <c r="C15" s="51">
        <f t="shared" si="1"/>
        <v>5.076856083163349E-127</v>
      </c>
      <c r="D15" s="51">
        <f t="shared" si="2"/>
        <v>0</v>
      </c>
      <c r="E15" s="51">
        <f t="shared" si="3"/>
        <v>-59.99999512887699</v>
      </c>
      <c r="F15" s="51"/>
      <c r="G15" s="51"/>
      <c r="H15">
        <f>F6-B6/2</f>
        <v>145.244</v>
      </c>
      <c r="I15">
        <v>-6</v>
      </c>
      <c r="J15">
        <f>F6-B6/2</f>
        <v>145.244</v>
      </c>
      <c r="K15">
        <v>-60</v>
      </c>
    </row>
    <row r="16" spans="1:11" ht="12.75">
      <c r="A16" s="51">
        <f t="shared" si="4"/>
        <v>144.31499999999997</v>
      </c>
      <c r="B16" s="51">
        <f t="shared" si="0"/>
        <v>3.517604546089291E-05</v>
      </c>
      <c r="C16" s="51">
        <f t="shared" si="1"/>
        <v>2.7844369881950798E-123</v>
      </c>
      <c r="D16" s="51">
        <f t="shared" si="2"/>
        <v>0</v>
      </c>
      <c r="E16" s="51">
        <f t="shared" si="3"/>
        <v>-59.99996482395454</v>
      </c>
      <c r="F16" s="51"/>
      <c r="G16" s="51"/>
      <c r="H16">
        <f>F6+B6/2</f>
        <v>145.256</v>
      </c>
      <c r="I16">
        <v>-6</v>
      </c>
      <c r="J16">
        <f>F6+B7/2</f>
        <v>145.264</v>
      </c>
      <c r="K16">
        <v>-60</v>
      </c>
    </row>
    <row r="17" spans="1:7" ht="12.75">
      <c r="A17" s="51">
        <f t="shared" si="4"/>
        <v>144.31999999999996</v>
      </c>
      <c r="B17" s="51">
        <f t="shared" si="0"/>
        <v>0.00022359919032299567</v>
      </c>
      <c r="C17" s="51">
        <f t="shared" si="1"/>
        <v>1.3442660541475183E-119</v>
      </c>
      <c r="D17" s="51">
        <f t="shared" si="2"/>
        <v>0</v>
      </c>
      <c r="E17" s="51">
        <f t="shared" si="3"/>
        <v>-59.99977640080968</v>
      </c>
      <c r="F17" s="51"/>
      <c r="G17" s="51"/>
    </row>
    <row r="18" spans="1:7" ht="12.75">
      <c r="A18" s="51">
        <f t="shared" si="4"/>
        <v>144.32499999999996</v>
      </c>
      <c r="B18" s="51">
        <f t="shared" si="0"/>
        <v>0.0012511193326026596</v>
      </c>
      <c r="C18" s="51">
        <f t="shared" si="1"/>
        <v>5.712659843646352E-116</v>
      </c>
      <c r="D18" s="51">
        <f t="shared" si="2"/>
        <v>0</v>
      </c>
      <c r="E18" s="51">
        <f t="shared" si="3"/>
        <v>-59.9987488806674</v>
      </c>
      <c r="F18" s="51"/>
      <c r="G18" s="51"/>
    </row>
    <row r="19" spans="1:7" ht="12.75">
      <c r="A19" s="51">
        <f t="shared" si="4"/>
        <v>144.32999999999996</v>
      </c>
      <c r="B19" s="51">
        <f t="shared" si="0"/>
        <v>0.006162153877121419</v>
      </c>
      <c r="C19" s="51">
        <f t="shared" si="1"/>
        <v>2.13696197288965E-112</v>
      </c>
      <c r="D19" s="51">
        <f t="shared" si="2"/>
        <v>0</v>
      </c>
      <c r="E19" s="51">
        <f t="shared" si="3"/>
        <v>-59.99383784612288</v>
      </c>
      <c r="F19" s="51"/>
      <c r="G19" s="51"/>
    </row>
    <row r="20" spans="1:7" ht="12.75">
      <c r="A20" s="51">
        <f t="shared" si="4"/>
        <v>144.33499999999995</v>
      </c>
      <c r="B20" s="51">
        <f t="shared" si="0"/>
        <v>0.026716012546827234</v>
      </c>
      <c r="C20" s="51">
        <f t="shared" si="1"/>
        <v>7.036561999092163E-109</v>
      </c>
      <c r="D20" s="51">
        <f t="shared" si="2"/>
        <v>0</v>
      </c>
      <c r="E20" s="51">
        <f t="shared" si="3"/>
        <v>-59.97328398745317</v>
      </c>
      <c r="F20" s="51"/>
      <c r="G20" s="51"/>
    </row>
    <row r="21" spans="1:7" ht="12.75">
      <c r="A21" s="51">
        <f t="shared" si="4"/>
        <v>144.33999999999995</v>
      </c>
      <c r="B21" s="51">
        <f t="shared" si="0"/>
        <v>0.10195676193212455</v>
      </c>
      <c r="C21" s="51">
        <f t="shared" si="1"/>
        <v>2.0395273748384282E-105</v>
      </c>
      <c r="D21" s="51">
        <f t="shared" si="2"/>
        <v>0</v>
      </c>
      <c r="E21" s="51">
        <f t="shared" si="3"/>
        <v>-59.89804323806788</v>
      </c>
      <c r="F21" s="51"/>
      <c r="G21" s="51"/>
    </row>
    <row r="22" spans="1:7" ht="12.75">
      <c r="A22" s="51">
        <f t="shared" si="4"/>
        <v>144.34499999999994</v>
      </c>
      <c r="B22" s="51">
        <f t="shared" si="0"/>
        <v>0.3425040610332749</v>
      </c>
      <c r="C22" s="51">
        <f t="shared" si="1"/>
        <v>5.203599398373716E-102</v>
      </c>
      <c r="D22" s="51">
        <f t="shared" si="2"/>
        <v>0</v>
      </c>
      <c r="E22" s="51">
        <f t="shared" si="3"/>
        <v>-59.657495938966726</v>
      </c>
      <c r="F22" s="51"/>
      <c r="G22" s="51"/>
    </row>
    <row r="23" spans="1:7" ht="12.75">
      <c r="A23" s="51">
        <f t="shared" si="4"/>
        <v>144.34999999999994</v>
      </c>
      <c r="B23" s="51">
        <f t="shared" si="0"/>
        <v>1.012793048917291</v>
      </c>
      <c r="C23" s="51">
        <f t="shared" si="1"/>
        <v>1.168647317223831E-98</v>
      </c>
      <c r="D23" s="51">
        <f t="shared" si="2"/>
        <v>0</v>
      </c>
      <c r="E23" s="51">
        <f t="shared" si="3"/>
        <v>-58.98720695108271</v>
      </c>
      <c r="F23" s="51"/>
      <c r="G23" s="51"/>
    </row>
    <row r="24" spans="1:7" ht="12.75">
      <c r="A24" s="51">
        <f t="shared" si="4"/>
        <v>144.35499999999993</v>
      </c>
      <c r="B24" s="51">
        <f t="shared" si="0"/>
        <v>2.6362160173792923</v>
      </c>
      <c r="C24" s="51">
        <f t="shared" si="1"/>
        <v>2.310299976683576E-95</v>
      </c>
      <c r="D24" s="51">
        <f t="shared" si="2"/>
        <v>0</v>
      </c>
      <c r="E24" s="51">
        <f t="shared" si="3"/>
        <v>-57.36378398262071</v>
      </c>
      <c r="F24" s="51"/>
      <c r="G24" s="51"/>
    </row>
    <row r="25" spans="1:7" ht="12.75">
      <c r="A25" s="51">
        <f t="shared" si="4"/>
        <v>144.35999999999993</v>
      </c>
      <c r="B25" s="51">
        <f t="shared" si="0"/>
        <v>6.040133986320264</v>
      </c>
      <c r="C25" s="51">
        <f t="shared" si="1"/>
        <v>4.020301062634485E-92</v>
      </c>
      <c r="D25" s="51">
        <f t="shared" si="2"/>
        <v>0</v>
      </c>
      <c r="E25" s="51">
        <f t="shared" si="3"/>
        <v>-53.959866013679736</v>
      </c>
      <c r="F25" s="51"/>
      <c r="G25" s="51"/>
    </row>
    <row r="26" spans="1:7" ht="12.75">
      <c r="A26" s="51">
        <f t="shared" si="4"/>
        <v>144.36499999999992</v>
      </c>
      <c r="B26" s="51">
        <f t="shared" si="0"/>
        <v>12.181967774971119</v>
      </c>
      <c r="C26" s="51">
        <f t="shared" si="1"/>
        <v>6.1582040549280154E-89</v>
      </c>
      <c r="D26" s="51">
        <f t="shared" si="2"/>
        <v>0</v>
      </c>
      <c r="E26" s="51">
        <f t="shared" si="3"/>
        <v>-47.81803222502888</v>
      </c>
      <c r="F26" s="51"/>
      <c r="G26" s="51"/>
    </row>
    <row r="27" spans="1:7" ht="12.75">
      <c r="A27" s="51">
        <f t="shared" si="4"/>
        <v>144.36999999999992</v>
      </c>
      <c r="B27" s="51">
        <f t="shared" si="0"/>
        <v>21.626867315721242</v>
      </c>
      <c r="C27" s="51">
        <f t="shared" si="1"/>
        <v>8.30337915939573E-86</v>
      </c>
      <c r="D27" s="51">
        <f t="shared" si="2"/>
        <v>0</v>
      </c>
      <c r="E27" s="51">
        <f t="shared" si="3"/>
        <v>-38.37313268427876</v>
      </c>
      <c r="F27" s="51"/>
      <c r="G27" s="51"/>
    </row>
    <row r="28" spans="1:7" ht="12.75">
      <c r="A28" s="51">
        <f t="shared" si="4"/>
        <v>144.37499999999991</v>
      </c>
      <c r="B28" s="51">
        <f t="shared" si="0"/>
        <v>33.79676102991395</v>
      </c>
      <c r="C28" s="51">
        <f t="shared" si="1"/>
        <v>9.855098280942673E-83</v>
      </c>
      <c r="D28" s="51">
        <f t="shared" si="2"/>
        <v>0</v>
      </c>
      <c r="E28" s="51">
        <f t="shared" si="3"/>
        <v>-26.203238970086048</v>
      </c>
      <c r="F28" s="51"/>
      <c r="G28" s="51"/>
    </row>
    <row r="29" spans="1:7" ht="12.75">
      <c r="A29" s="51">
        <f t="shared" si="4"/>
        <v>144.3799999999999</v>
      </c>
      <c r="B29" s="51">
        <f t="shared" si="0"/>
        <v>46.490245732814294</v>
      </c>
      <c r="C29" s="51">
        <f t="shared" si="1"/>
        <v>1.0296090360340898E-79</v>
      </c>
      <c r="D29" s="51">
        <f t="shared" si="2"/>
        <v>0</v>
      </c>
      <c r="E29" s="51">
        <f t="shared" si="3"/>
        <v>-13.509754267185706</v>
      </c>
      <c r="F29" s="51"/>
      <c r="G29" s="51"/>
    </row>
    <row r="30" spans="1:7" ht="12.75">
      <c r="A30" s="51">
        <f t="shared" si="4"/>
        <v>144.3849999999999</v>
      </c>
      <c r="B30" s="51">
        <f t="shared" si="0"/>
        <v>56.292935743030554</v>
      </c>
      <c r="C30" s="51">
        <f t="shared" si="1"/>
        <v>9.468670999266592E-77</v>
      </c>
      <c r="D30" s="51">
        <f t="shared" si="2"/>
        <v>0</v>
      </c>
      <c r="E30" s="51">
        <f t="shared" si="3"/>
        <v>-3.7070642569694456</v>
      </c>
      <c r="F30" s="51"/>
      <c r="G30" s="51"/>
    </row>
    <row r="31" spans="1:7" ht="12.75">
      <c r="A31" s="51">
        <f t="shared" si="4"/>
        <v>144.3899999999999</v>
      </c>
      <c r="B31" s="51">
        <f t="shared" si="0"/>
        <v>60</v>
      </c>
      <c r="C31" s="51">
        <f t="shared" si="1"/>
        <v>7.66497960715843E-74</v>
      </c>
      <c r="D31" s="51">
        <f t="shared" si="2"/>
        <v>0</v>
      </c>
      <c r="E31" s="51">
        <f aca="true" t="shared" si="5" ref="E31:E44">B31-60</f>
        <v>0</v>
      </c>
      <c r="F31" s="51"/>
      <c r="G31" s="51"/>
    </row>
    <row r="32" spans="1:7" ht="12.75">
      <c r="A32" s="51">
        <f t="shared" si="4"/>
        <v>144.3949999999999</v>
      </c>
      <c r="B32" s="51">
        <f t="shared" si="0"/>
        <v>56.29293574327545</v>
      </c>
      <c r="C32" s="51">
        <f t="shared" si="1"/>
        <v>5.4618312311197334E-71</v>
      </c>
      <c r="D32" s="51">
        <f t="shared" si="2"/>
        <v>0</v>
      </c>
      <c r="E32" s="51">
        <f t="shared" si="5"/>
        <v>-3.70706425672455</v>
      </c>
      <c r="F32" s="51"/>
      <c r="G32" s="51"/>
    </row>
    <row r="33" spans="1:7" ht="12.75">
      <c r="A33" s="51">
        <f t="shared" si="4"/>
        <v>144.3999999999999</v>
      </c>
      <c r="B33" s="51">
        <f t="shared" si="0"/>
        <v>46.49024573321878</v>
      </c>
      <c r="C33" s="51">
        <f t="shared" si="1"/>
        <v>3.4258697307665385E-68</v>
      </c>
      <c r="D33" s="51">
        <f t="shared" si="2"/>
        <v>0</v>
      </c>
      <c r="E33" s="51">
        <f t="shared" si="5"/>
        <v>-13.509754266781222</v>
      </c>
      <c r="F33" s="51"/>
      <c r="G33" s="51"/>
    </row>
    <row r="34" spans="1:7" ht="12.75">
      <c r="A34" s="51">
        <f t="shared" si="4"/>
        <v>144.4049999999999</v>
      </c>
      <c r="B34" s="51">
        <f t="shared" si="0"/>
        <v>33.796761030355036</v>
      </c>
      <c r="C34" s="51">
        <f t="shared" si="1"/>
        <v>1.8915102928075172E-65</v>
      </c>
      <c r="D34" s="51">
        <f t="shared" si="2"/>
        <v>0</v>
      </c>
      <c r="E34" s="51">
        <f t="shared" si="5"/>
        <v>-26.203238969644964</v>
      </c>
      <c r="F34" s="51"/>
      <c r="G34" s="51"/>
    </row>
    <row r="35" spans="1:7" ht="12.75">
      <c r="A35" s="51">
        <f t="shared" si="4"/>
        <v>144.40999999999988</v>
      </c>
      <c r="B35" s="51">
        <f t="shared" si="0"/>
        <v>21.626867316097574</v>
      </c>
      <c r="C35" s="51">
        <f t="shared" si="1"/>
        <v>9.192885875229797E-63</v>
      </c>
      <c r="D35" s="51">
        <f t="shared" si="2"/>
        <v>0</v>
      </c>
      <c r="E35" s="51">
        <f t="shared" si="5"/>
        <v>-38.373132683902426</v>
      </c>
      <c r="F35" s="51"/>
      <c r="G35" s="51"/>
    </row>
    <row r="36" spans="1:7" ht="12.75">
      <c r="A36" s="51">
        <f t="shared" si="4"/>
        <v>144.41499999999988</v>
      </c>
      <c r="B36" s="51">
        <f t="shared" si="0"/>
        <v>12.181967775236092</v>
      </c>
      <c r="C36" s="51">
        <f t="shared" si="1"/>
        <v>3.932786079903752E-60</v>
      </c>
      <c r="D36" s="51">
        <f t="shared" si="2"/>
        <v>0</v>
      </c>
      <c r="E36" s="51">
        <f t="shared" si="5"/>
        <v>-47.81803222476391</v>
      </c>
      <c r="F36" s="51"/>
      <c r="G36" s="51"/>
    </row>
    <row r="37" spans="1:7" ht="12.75">
      <c r="A37" s="51">
        <f t="shared" si="4"/>
        <v>144.41999999999987</v>
      </c>
      <c r="B37" s="51">
        <f t="shared" si="0"/>
        <v>6.040133986477922</v>
      </c>
      <c r="C37" s="51">
        <f t="shared" si="1"/>
        <v>1.4809966464356444E-57</v>
      </c>
      <c r="D37" s="51">
        <f t="shared" si="2"/>
        <v>0</v>
      </c>
      <c r="E37" s="51">
        <f t="shared" si="5"/>
        <v>-53.959866013522074</v>
      </c>
      <c r="F37" s="51"/>
      <c r="G37" s="51"/>
    </row>
    <row r="38" spans="1:7" ht="12.75">
      <c r="A38" s="51">
        <f t="shared" si="4"/>
        <v>144.42499999999987</v>
      </c>
      <c r="B38" s="51">
        <f t="shared" si="0"/>
        <v>2.6362160174595695</v>
      </c>
      <c r="C38" s="51">
        <f t="shared" si="1"/>
        <v>4.909227087722172E-55</v>
      </c>
      <c r="D38" s="51">
        <f t="shared" si="2"/>
        <v>0</v>
      </c>
      <c r="E38" s="51">
        <f t="shared" si="5"/>
        <v>-57.36378398254043</v>
      </c>
      <c r="F38" s="51"/>
      <c r="G38" s="51"/>
    </row>
    <row r="39" spans="1:7" ht="12.75">
      <c r="A39" s="51">
        <f t="shared" si="4"/>
        <v>144.42999999999986</v>
      </c>
      <c r="B39" s="51">
        <f t="shared" si="0"/>
        <v>1.0127930489525379</v>
      </c>
      <c r="C39" s="51">
        <f t="shared" si="1"/>
        <v>1.4324433787566636E-52</v>
      </c>
      <c r="D39" s="51">
        <f t="shared" si="2"/>
        <v>0</v>
      </c>
      <c r="E39" s="51">
        <f t="shared" si="5"/>
        <v>-58.98720695104746</v>
      </c>
      <c r="F39" s="51"/>
      <c r="G39" s="51"/>
    </row>
    <row r="40" spans="1:7" ht="12.75">
      <c r="A40" s="51">
        <f t="shared" si="4"/>
        <v>144.43499999999986</v>
      </c>
      <c r="B40" s="51">
        <f t="shared" si="0"/>
        <v>0.3425040610466852</v>
      </c>
      <c r="C40" s="51">
        <f t="shared" si="1"/>
        <v>3.6791466783819407E-50</v>
      </c>
      <c r="D40" s="51">
        <f t="shared" si="2"/>
        <v>0</v>
      </c>
      <c r="E40" s="51">
        <f t="shared" si="5"/>
        <v>-59.65749593895332</v>
      </c>
      <c r="F40" s="51"/>
      <c r="G40" s="51"/>
    </row>
    <row r="41" spans="1:7" ht="12.75">
      <c r="A41" s="51">
        <f t="shared" si="4"/>
        <v>144.43999999999986</v>
      </c>
      <c r="B41" s="51">
        <f t="shared" si="0"/>
        <v>0.10195676193656006</v>
      </c>
      <c r="C41" s="51">
        <f t="shared" si="1"/>
        <v>8.31805976050975E-48</v>
      </c>
      <c r="D41" s="51">
        <f t="shared" si="2"/>
        <v>0</v>
      </c>
      <c r="E41" s="51">
        <f t="shared" si="5"/>
        <v>-59.89804323806344</v>
      </c>
      <c r="F41" s="51"/>
      <c r="G41" s="51"/>
    </row>
    <row r="42" spans="1:7" ht="12.75">
      <c r="A42" s="51">
        <f t="shared" si="4"/>
        <v>144.44499999999985</v>
      </c>
      <c r="B42" s="51">
        <f t="shared" si="0"/>
        <v>0.02671601254810566</v>
      </c>
      <c r="C42" s="51">
        <f t="shared" si="1"/>
        <v>1.6553973882146956E-45</v>
      </c>
      <c r="D42" s="51">
        <f t="shared" si="2"/>
        <v>0</v>
      </c>
      <c r="E42" s="51">
        <f t="shared" si="5"/>
        <v>-59.97328398745189</v>
      </c>
      <c r="F42" s="51"/>
      <c r="G42" s="51"/>
    </row>
    <row r="43" spans="1:7" ht="12.75">
      <c r="A43" s="51">
        <f t="shared" si="4"/>
        <v>144.44999999999985</v>
      </c>
      <c r="B43" s="51">
        <f t="shared" si="0"/>
        <v>0.006162153877443105</v>
      </c>
      <c r="C43" s="51">
        <f aca="true" t="shared" si="6" ref="C43:C74">$C$6*EXP(1)^(-1*((A43-$E$6)^2)/(2*($G$6^2)))</f>
        <v>2.8999318429147337E-43</v>
      </c>
      <c r="D43" s="51">
        <f t="shared" si="2"/>
        <v>0</v>
      </c>
      <c r="E43" s="51">
        <f t="shared" si="5"/>
        <v>-59.99383784612256</v>
      </c>
      <c r="F43" s="51"/>
      <c r="G43" s="51"/>
    </row>
    <row r="44" spans="1:7" ht="12.75">
      <c r="A44" s="51">
        <f t="shared" si="4"/>
        <v>144.45499999999984</v>
      </c>
      <c r="B44" s="51">
        <f t="shared" si="0"/>
        <v>0.0012511193326734174</v>
      </c>
      <c r="C44" s="51">
        <f t="shared" si="6"/>
        <v>4.471761284545669E-41</v>
      </c>
      <c r="D44" s="51">
        <f t="shared" si="2"/>
        <v>0</v>
      </c>
      <c r="E44" s="51">
        <f t="shared" si="5"/>
        <v>-59.99874888066733</v>
      </c>
      <c r="F44" s="51"/>
      <c r="G44" s="51"/>
    </row>
    <row r="45" spans="1:7" ht="12.75">
      <c r="A45" s="51">
        <f t="shared" si="4"/>
        <v>144.45999999999984</v>
      </c>
      <c r="B45" s="51">
        <f t="shared" si="0"/>
        <v>0.00022359919033661338</v>
      </c>
      <c r="C45" s="51">
        <f t="shared" si="6"/>
        <v>6.06980484694054E-39</v>
      </c>
      <c r="D45" s="51">
        <f t="shared" si="2"/>
        <v>0</v>
      </c>
      <c r="E45" s="51">
        <f aca="true" t="shared" si="7" ref="E45:E51">B45-60</f>
        <v>-59.999776400809665</v>
      </c>
      <c r="F45" s="51"/>
      <c r="G45" s="51"/>
    </row>
    <row r="46" spans="1:7" ht="12.75">
      <c r="A46" s="51">
        <f t="shared" si="4"/>
        <v>144.46499999999983</v>
      </c>
      <c r="B46" s="51">
        <f t="shared" si="0"/>
        <v>3.51760454631883E-05</v>
      </c>
      <c r="C46" s="51">
        <f t="shared" si="6"/>
        <v>7.2523063349988614E-37</v>
      </c>
      <c r="D46" s="51">
        <f t="shared" si="2"/>
        <v>0</v>
      </c>
      <c r="E46" s="51">
        <f t="shared" si="7"/>
        <v>-59.999964823954535</v>
      </c>
      <c r="F46" s="51"/>
      <c r="G46" s="51"/>
    </row>
    <row r="47" spans="1:7" ht="12.75">
      <c r="A47" s="51">
        <f t="shared" si="4"/>
        <v>144.46999999999983</v>
      </c>
      <c r="B47" s="51">
        <f t="shared" si="0"/>
        <v>4.871123009800635E-06</v>
      </c>
      <c r="C47" s="51">
        <f t="shared" si="6"/>
        <v>7.627511096131527E-35</v>
      </c>
      <c r="D47" s="51">
        <f t="shared" si="2"/>
        <v>0</v>
      </c>
      <c r="E47" s="51">
        <f t="shared" si="7"/>
        <v>-59.99999512887699</v>
      </c>
      <c r="F47" s="51"/>
      <c r="G47" s="51"/>
    </row>
    <row r="48" spans="1:7" ht="12.75">
      <c r="A48" s="51">
        <f t="shared" si="4"/>
        <v>144.47499999999982</v>
      </c>
      <c r="B48" s="51">
        <f t="shared" si="0"/>
        <v>5.937675722381769E-07</v>
      </c>
      <c r="C48" s="51">
        <f t="shared" si="6"/>
        <v>7.061465662383241E-33</v>
      </c>
      <c r="D48" s="51">
        <f t="shared" si="2"/>
        <v>0</v>
      </c>
      <c r="E48" s="51">
        <f t="shared" si="7"/>
        <v>-59.999999406232426</v>
      </c>
      <c r="F48" s="51"/>
      <c r="G48" s="51"/>
    </row>
    <row r="49" spans="1:7" ht="12.75">
      <c r="A49" s="51">
        <f t="shared" si="4"/>
        <v>144.47999999999982</v>
      </c>
      <c r="B49" s="51">
        <f t="shared" si="0"/>
        <v>6.371022661651688E-08</v>
      </c>
      <c r="C49" s="51">
        <f t="shared" si="6"/>
        <v>5.754560373832017E-31</v>
      </c>
      <c r="D49" s="51">
        <f t="shared" si="2"/>
        <v>0</v>
      </c>
      <c r="E49" s="51">
        <f t="shared" si="7"/>
        <v>-59.999999936289775</v>
      </c>
      <c r="F49" s="51"/>
      <c r="G49" s="51"/>
    </row>
    <row r="50" spans="1:7" ht="12.75">
      <c r="A50" s="51">
        <f t="shared" si="4"/>
        <v>144.48499999999981</v>
      </c>
      <c r="B50" s="51">
        <f t="shared" si="0"/>
        <v>6.017375588890868E-09</v>
      </c>
      <c r="C50" s="51">
        <f t="shared" si="6"/>
        <v>4.127953017288773E-29</v>
      </c>
      <c r="D50" s="51">
        <f t="shared" si="2"/>
        <v>0</v>
      </c>
      <c r="E50" s="51">
        <f t="shared" si="7"/>
        <v>-59.99999999398263</v>
      </c>
      <c r="F50" s="51"/>
      <c r="G50" s="51"/>
    </row>
    <row r="51" spans="1:7" ht="12.75">
      <c r="A51" s="51">
        <f t="shared" si="4"/>
        <v>144.4899999999998</v>
      </c>
      <c r="B51" s="51">
        <f t="shared" si="0"/>
        <v>5.002768256970488E-10</v>
      </c>
      <c r="C51" s="51">
        <f t="shared" si="6"/>
        <v>2.606529450217761E-27</v>
      </c>
      <c r="D51" s="51">
        <f t="shared" si="2"/>
        <v>0</v>
      </c>
      <c r="E51" s="51">
        <f t="shared" si="7"/>
        <v>-59.99999999949972</v>
      </c>
      <c r="F51" s="51"/>
      <c r="G51" s="51"/>
    </row>
    <row r="52" spans="1:7" ht="12.75">
      <c r="A52" s="51">
        <f t="shared" si="4"/>
        <v>144.4949999999998</v>
      </c>
      <c r="B52" s="51">
        <f t="shared" si="0"/>
        <v>3.661162006917754E-11</v>
      </c>
      <c r="C52" s="51">
        <f t="shared" si="6"/>
        <v>1.4487579176153077E-25</v>
      </c>
      <c r="D52" s="51">
        <f t="shared" si="2"/>
        <v>0</v>
      </c>
      <c r="E52" s="51"/>
      <c r="F52" s="51"/>
      <c r="G52" s="51"/>
    </row>
    <row r="53" spans="1:7" ht="12.75">
      <c r="A53" s="51">
        <f t="shared" si="4"/>
        <v>144.4999999999998</v>
      </c>
      <c r="B53" s="51">
        <f t="shared" si="0"/>
        <v>2.3584832918248106E-12</v>
      </c>
      <c r="C53" s="51">
        <f t="shared" si="6"/>
        <v>7.088172927665119E-24</v>
      </c>
      <c r="D53" s="51">
        <f t="shared" si="2"/>
        <v>0</v>
      </c>
      <c r="E53" s="51"/>
      <c r="F53" s="51"/>
      <c r="G53" s="51"/>
    </row>
    <row r="54" spans="1:7" ht="12.75">
      <c r="A54" s="51">
        <f t="shared" si="4"/>
        <v>144.5049999999998</v>
      </c>
      <c r="B54" s="51">
        <f t="shared" si="0"/>
        <v>1.3373711695231332E-13</v>
      </c>
      <c r="C54" s="51">
        <f t="shared" si="6"/>
        <v>3.0526575109299435E-22</v>
      </c>
      <c r="D54" s="51">
        <f t="shared" si="2"/>
        <v>0</v>
      </c>
      <c r="E54" s="51"/>
      <c r="F54" s="51"/>
      <c r="G54" s="51"/>
    </row>
    <row r="55" spans="1:7" ht="12.75">
      <c r="A55" s="51">
        <f t="shared" si="4"/>
        <v>144.5099999999998</v>
      </c>
      <c r="B55" s="51">
        <f t="shared" si="0"/>
        <v>6.675386329571031E-15</v>
      </c>
      <c r="C55" s="51">
        <f t="shared" si="6"/>
        <v>1.1572499086016848E-20</v>
      </c>
      <c r="D55" s="51">
        <f t="shared" si="2"/>
        <v>0</v>
      </c>
      <c r="E55" s="51"/>
      <c r="F55" s="51"/>
      <c r="G55" s="51"/>
    </row>
    <row r="56" spans="1:7" ht="12.75">
      <c r="A56" s="51">
        <f t="shared" si="4"/>
        <v>144.5149999999998</v>
      </c>
      <c r="B56" s="51">
        <f t="shared" si="0"/>
        <v>2.9329600607526857E-16</v>
      </c>
      <c r="C56" s="51">
        <f t="shared" si="6"/>
        <v>3.8617266039322817E-19</v>
      </c>
      <c r="D56" s="51">
        <f t="shared" si="2"/>
        <v>0</v>
      </c>
      <c r="E56" s="51"/>
      <c r="F56" s="51"/>
      <c r="G56" s="51"/>
    </row>
    <row r="57" spans="1:7" ht="12.75">
      <c r="A57" s="51">
        <f t="shared" si="4"/>
        <v>144.51999999999978</v>
      </c>
      <c r="B57" s="51">
        <f t="shared" si="0"/>
        <v>1.1343346247113297E-17</v>
      </c>
      <c r="C57" s="51">
        <f t="shared" si="6"/>
        <v>1.1343346243905767E-17</v>
      </c>
      <c r="D57" s="51">
        <f t="shared" si="2"/>
        <v>0</v>
      </c>
      <c r="E57" s="51"/>
      <c r="F57" s="51"/>
      <c r="G57" s="51"/>
    </row>
    <row r="58" spans="1:7" ht="12.75">
      <c r="A58" s="51">
        <f t="shared" si="4"/>
        <v>144.52499999999978</v>
      </c>
      <c r="B58" s="51">
        <f t="shared" si="0"/>
        <v>3.8617266050662356E-19</v>
      </c>
      <c r="C58" s="51">
        <f t="shared" si="6"/>
        <v>2.9329600599552455E-16</v>
      </c>
      <c r="D58" s="51">
        <f t="shared" si="2"/>
        <v>0</v>
      </c>
      <c r="E58" s="51"/>
      <c r="F58" s="51"/>
      <c r="G58" s="51"/>
    </row>
    <row r="59" spans="1:7" ht="12.75">
      <c r="A59" s="51">
        <f t="shared" si="4"/>
        <v>144.52999999999977</v>
      </c>
      <c r="B59" s="51">
        <f t="shared" si="0"/>
        <v>1.1572499089540874E-20</v>
      </c>
      <c r="C59" s="51">
        <f t="shared" si="6"/>
        <v>6.675386327828636E-15</v>
      </c>
      <c r="D59" s="51">
        <f t="shared" si="2"/>
        <v>0</v>
      </c>
      <c r="E59" s="51"/>
      <c r="F59" s="51"/>
      <c r="G59" s="51"/>
    </row>
    <row r="60" spans="1:7" ht="12.75">
      <c r="A60" s="51">
        <f t="shared" si="4"/>
        <v>144.53499999999977</v>
      </c>
      <c r="B60" s="51">
        <f t="shared" si="0"/>
        <v>3.0526575118927383E-22</v>
      </c>
      <c r="C60" s="51">
        <f t="shared" si="6"/>
        <v>1.337371169188594E-13</v>
      </c>
      <c r="D60" s="51">
        <f t="shared" si="2"/>
        <v>0</v>
      </c>
      <c r="E60" s="51"/>
      <c r="F60" s="51"/>
      <c r="G60" s="51"/>
    </row>
    <row r="61" spans="1:7" ht="12.75">
      <c r="A61" s="51">
        <f t="shared" si="4"/>
        <v>144.53999999999976</v>
      </c>
      <c r="B61" s="51">
        <f t="shared" si="0"/>
        <v>7.088172929977807E-24</v>
      </c>
      <c r="C61" s="51">
        <f t="shared" si="6"/>
        <v>2.358483291260509E-12</v>
      </c>
      <c r="D61" s="51">
        <f t="shared" si="2"/>
        <v>0</v>
      </c>
      <c r="E61" s="51"/>
      <c r="F61" s="51"/>
      <c r="G61" s="51"/>
    </row>
    <row r="62" spans="1:7" ht="12.75">
      <c r="A62" s="51">
        <f t="shared" si="4"/>
        <v>144.54499999999976</v>
      </c>
      <c r="B62" s="51">
        <f t="shared" si="0"/>
        <v>1.44875791810375E-25</v>
      </c>
      <c r="C62" s="51">
        <f t="shared" si="6"/>
        <v>3.661162006081569E-11</v>
      </c>
      <c r="D62" s="51">
        <f t="shared" si="2"/>
        <v>0</v>
      </c>
      <c r="E62" s="51"/>
      <c r="F62" s="51"/>
      <c r="G62" s="51"/>
    </row>
    <row r="63" spans="1:7" ht="12.75">
      <c r="A63" s="51">
        <f t="shared" si="4"/>
        <v>144.54999999999976</v>
      </c>
      <c r="B63" s="51">
        <f t="shared" si="0"/>
        <v>2.606529451124859E-27</v>
      </c>
      <c r="C63" s="51">
        <f t="shared" si="6"/>
        <v>5.002768255882313E-10</v>
      </c>
      <c r="D63" s="51">
        <f t="shared" si="2"/>
        <v>0</v>
      </c>
      <c r="E63" s="51"/>
      <c r="F63" s="51">
        <f aca="true" t="shared" si="8" ref="F63:F103">C63-60</f>
        <v>-59.99999999949972</v>
      </c>
      <c r="G63" s="51"/>
    </row>
    <row r="64" spans="1:7" ht="12.75">
      <c r="A64" s="51">
        <f t="shared" si="4"/>
        <v>144.55499999999975</v>
      </c>
      <c r="B64" s="51">
        <f t="shared" si="0"/>
        <v>4.127953018770275E-29</v>
      </c>
      <c r="C64" s="51">
        <f t="shared" si="6"/>
        <v>6.017375587647458E-09</v>
      </c>
      <c r="D64" s="51">
        <f t="shared" si="2"/>
        <v>0</v>
      </c>
      <c r="E64" s="51"/>
      <c r="F64" s="51">
        <f t="shared" si="8"/>
        <v>-59.99999999398263</v>
      </c>
      <c r="G64" s="51"/>
    </row>
    <row r="65" spans="1:7" ht="12.75">
      <c r="A65" s="51">
        <f t="shared" si="4"/>
        <v>144.55999999999975</v>
      </c>
      <c r="B65" s="51">
        <f t="shared" si="0"/>
        <v>5.754560375959942E-31</v>
      </c>
      <c r="C65" s="51">
        <f t="shared" si="6"/>
        <v>6.371022660404465E-08</v>
      </c>
      <c r="D65" s="51">
        <f t="shared" si="2"/>
        <v>0</v>
      </c>
      <c r="E65" s="51"/>
      <c r="F65" s="51">
        <f t="shared" si="8"/>
        <v>-59.999999936289775</v>
      </c>
      <c r="G65" s="51"/>
    </row>
    <row r="66" spans="1:7" ht="12.75">
      <c r="A66" s="51">
        <f t="shared" si="4"/>
        <v>144.56499999999974</v>
      </c>
      <c r="B66" s="51">
        <f t="shared" si="0"/>
        <v>7.0614656650712E-33</v>
      </c>
      <c r="C66" s="51">
        <f t="shared" si="6"/>
        <v>5.937675721283972E-07</v>
      </c>
      <c r="D66" s="51">
        <f t="shared" si="2"/>
        <v>0</v>
      </c>
      <c r="E66" s="51"/>
      <c r="F66" s="51">
        <f t="shared" si="8"/>
        <v>-59.999999406232426</v>
      </c>
      <c r="G66" s="51"/>
    </row>
    <row r="67" spans="1:7" ht="12.75">
      <c r="A67" s="51">
        <f t="shared" si="4"/>
        <v>144.56999999999974</v>
      </c>
      <c r="B67" s="51">
        <f t="shared" si="0"/>
        <v>7.627511099117982E-35</v>
      </c>
      <c r="C67" s="51">
        <f t="shared" si="6"/>
        <v>4.871123008953001E-06</v>
      </c>
      <c r="D67" s="51">
        <f t="shared" si="2"/>
        <v>0</v>
      </c>
      <c r="E67" s="51"/>
      <c r="F67" s="51">
        <f t="shared" si="8"/>
        <v>-59.99999512887699</v>
      </c>
      <c r="G67" s="51"/>
    </row>
    <row r="68" spans="1:7" ht="12.75">
      <c r="A68" s="51">
        <f t="shared" si="4"/>
        <v>144.57499999999973</v>
      </c>
      <c r="B68" s="51">
        <f t="shared" si="0"/>
        <v>7.2523063379171505E-37</v>
      </c>
      <c r="C68" s="51">
        <f t="shared" si="6"/>
        <v>3.517604545744985E-05</v>
      </c>
      <c r="D68" s="51">
        <f t="shared" si="2"/>
        <v>0</v>
      </c>
      <c r="E68" s="51"/>
      <c r="F68" s="51">
        <f t="shared" si="8"/>
        <v>-59.99996482395454</v>
      </c>
      <c r="G68" s="51"/>
    </row>
    <row r="69" spans="1:7" ht="12.75">
      <c r="A69" s="51">
        <f t="shared" si="4"/>
        <v>144.57999999999973</v>
      </c>
      <c r="B69" s="51">
        <f t="shared" si="0"/>
        <v>6.069804849448982E-39</v>
      </c>
      <c r="C69" s="51">
        <f t="shared" si="6"/>
        <v>0.0002235991903025689</v>
      </c>
      <c r="D69" s="51">
        <f t="shared" si="2"/>
        <v>0</v>
      </c>
      <c r="E69" s="51"/>
      <c r="F69" s="51">
        <f t="shared" si="8"/>
        <v>-59.9997764008097</v>
      </c>
      <c r="G69" s="51"/>
    </row>
    <row r="70" spans="1:7" ht="12.75">
      <c r="A70" s="51">
        <f t="shared" si="4"/>
        <v>144.58499999999972</v>
      </c>
      <c r="B70" s="51">
        <f t="shared" si="0"/>
        <v>4.4717612864424364E-41</v>
      </c>
      <c r="C70" s="51">
        <f t="shared" si="6"/>
        <v>0.0012511193324965272</v>
      </c>
      <c r="D70" s="51">
        <f t="shared" si="2"/>
        <v>0</v>
      </c>
      <c r="E70" s="51"/>
      <c r="F70" s="51">
        <f t="shared" si="8"/>
        <v>-59.998748880667506</v>
      </c>
      <c r="G70" s="51"/>
    </row>
    <row r="71" spans="1:7" ht="12.75">
      <c r="A71" s="51">
        <f t="shared" si="4"/>
        <v>144.58999999999972</v>
      </c>
      <c r="B71" s="51">
        <f t="shared" si="0"/>
        <v>2.8999318441763107E-43</v>
      </c>
      <c r="C71" s="51">
        <f t="shared" si="6"/>
        <v>0.006162153876638888</v>
      </c>
      <c r="D71" s="51">
        <f t="shared" si="2"/>
        <v>0</v>
      </c>
      <c r="E71" s="51"/>
      <c r="F71" s="51">
        <f t="shared" si="8"/>
        <v>-59.99383784612336</v>
      </c>
      <c r="G71" s="51"/>
    </row>
    <row r="72" spans="1:7" ht="12.75">
      <c r="A72" s="51">
        <f t="shared" si="4"/>
        <v>144.59499999999971</v>
      </c>
      <c r="B72" s="51">
        <f t="shared" si="0"/>
        <v>1.6553973889528507E-45</v>
      </c>
      <c r="C72" s="51">
        <f t="shared" si="6"/>
        <v>0.02671601254490956</v>
      </c>
      <c r="D72" s="51">
        <f t="shared" si="2"/>
        <v>0</v>
      </c>
      <c r="E72" s="51"/>
      <c r="F72" s="51">
        <f t="shared" si="8"/>
        <v>-59.97328398745509</v>
      </c>
      <c r="G72" s="51"/>
    </row>
    <row r="73" spans="1:7" ht="12.75">
      <c r="A73" s="51">
        <f t="shared" si="4"/>
        <v>144.5999999999997</v>
      </c>
      <c r="B73" s="51">
        <f t="shared" si="0"/>
        <v>8.318059764309271E-48</v>
      </c>
      <c r="C73" s="51">
        <f t="shared" si="6"/>
        <v>0.1019567619254716</v>
      </c>
      <c r="D73" s="51">
        <f t="shared" si="2"/>
        <v>0</v>
      </c>
      <c r="E73" s="51"/>
      <c r="F73" s="51">
        <f t="shared" si="8"/>
        <v>-59.89804323807453</v>
      </c>
      <c r="G73" s="51"/>
    </row>
    <row r="74" spans="1:7" ht="12.75">
      <c r="A74" s="51">
        <f t="shared" si="4"/>
        <v>144.6049999999997</v>
      </c>
      <c r="B74" s="51">
        <f t="shared" si="0"/>
        <v>3.6791466801024963E-50</v>
      </c>
      <c r="C74" s="51">
        <f t="shared" si="6"/>
        <v>0.3425040610131603</v>
      </c>
      <c r="D74" s="51">
        <f t="shared" si="2"/>
        <v>0</v>
      </c>
      <c r="E74" s="51"/>
      <c r="F74" s="51">
        <f t="shared" si="8"/>
        <v>-59.65749593898684</v>
      </c>
      <c r="G74" s="51"/>
    </row>
    <row r="75" spans="1:7" ht="12.75">
      <c r="A75" s="51">
        <f t="shared" si="4"/>
        <v>144.6099999999997</v>
      </c>
      <c r="B75" s="51">
        <f aca="true" t="shared" si="9" ref="B75:B138">$C$6*EXP(1)^(-1*((A75-$D$6)^2)/(2*($G$6^2)))</f>
        <v>1.4324433794421194E-52</v>
      </c>
      <c r="C75" s="51">
        <f aca="true" t="shared" si="10" ref="C75:C109">$C$6*EXP(1)^(-1*((A75-$E$6)^2)/(2*($G$6^2)))</f>
        <v>1.0127930488644197</v>
      </c>
      <c r="D75" s="51">
        <f t="shared" si="2"/>
        <v>0</v>
      </c>
      <c r="E75" s="51"/>
      <c r="F75" s="51">
        <f t="shared" si="8"/>
        <v>-58.98720695113558</v>
      </c>
      <c r="G75" s="51"/>
    </row>
    <row r="76" spans="1:7" ht="12.75">
      <c r="A76" s="51">
        <f t="shared" si="4"/>
        <v>144.6149999999997</v>
      </c>
      <c r="B76" s="51">
        <f t="shared" si="9"/>
        <v>4.9092270901247155E-55</v>
      </c>
      <c r="C76" s="51">
        <f t="shared" si="10"/>
        <v>2.6362160172588744</v>
      </c>
      <c r="D76" s="51">
        <f aca="true" t="shared" si="11" ref="D76:D117">$C$6*EXP(1)^(-1*((A76-$F$6)^2)/(2*($G$6^2)))</f>
        <v>0</v>
      </c>
      <c r="E76" s="51"/>
      <c r="F76" s="51">
        <f t="shared" si="8"/>
        <v>-57.363783982741126</v>
      </c>
      <c r="G76" s="51"/>
    </row>
    <row r="77" spans="1:7" ht="12.75">
      <c r="A77" s="51">
        <f aca="true" t="shared" si="12" ref="A77:A117">A76+0.005</f>
        <v>144.6199999999997</v>
      </c>
      <c r="B77" s="51">
        <f t="shared" si="9"/>
        <v>1.4809966471765558E-57</v>
      </c>
      <c r="C77" s="51">
        <f t="shared" si="10"/>
        <v>6.040133986083779</v>
      </c>
      <c r="D77" s="51">
        <f t="shared" si="11"/>
        <v>0</v>
      </c>
      <c r="E77" s="51"/>
      <c r="F77" s="51">
        <f t="shared" si="8"/>
        <v>-53.95986601391622</v>
      </c>
      <c r="G77" s="51"/>
    </row>
    <row r="78" spans="1:7" ht="12.75">
      <c r="A78" s="51">
        <f t="shared" si="12"/>
        <v>144.6249999999997</v>
      </c>
      <c r="B78" s="51">
        <f t="shared" si="9"/>
        <v>3.932786081914052E-60</v>
      </c>
      <c r="C78" s="51">
        <f t="shared" si="10"/>
        <v>12.181967774573657</v>
      </c>
      <c r="D78" s="51">
        <f t="shared" si="11"/>
        <v>0</v>
      </c>
      <c r="E78" s="51"/>
      <c r="F78" s="51">
        <f t="shared" si="8"/>
        <v>-47.81803222542634</v>
      </c>
      <c r="G78" s="51"/>
    </row>
    <row r="79" spans="1:7" ht="12.75">
      <c r="A79" s="51">
        <f t="shared" si="12"/>
        <v>144.62999999999968</v>
      </c>
      <c r="B79" s="51">
        <f t="shared" si="9"/>
        <v>9.192885880028942E-63</v>
      </c>
      <c r="C79" s="51">
        <f t="shared" si="10"/>
        <v>21.626867315156744</v>
      </c>
      <c r="D79" s="51">
        <f t="shared" si="11"/>
        <v>0</v>
      </c>
      <c r="E79" s="51"/>
      <c r="F79" s="51">
        <f t="shared" si="8"/>
        <v>-38.373132684843256</v>
      </c>
      <c r="G79" s="51"/>
    </row>
    <row r="80" spans="1:7" ht="12.75">
      <c r="A80" s="51">
        <f t="shared" si="12"/>
        <v>144.63499999999968</v>
      </c>
      <c r="B80" s="51">
        <f t="shared" si="9"/>
        <v>1.8915102938155164E-65</v>
      </c>
      <c r="C80" s="51">
        <f t="shared" si="10"/>
        <v>33.796761029252345</v>
      </c>
      <c r="D80" s="51">
        <f t="shared" si="11"/>
        <v>0</v>
      </c>
      <c r="E80" s="51"/>
      <c r="F80" s="51">
        <f t="shared" si="8"/>
        <v>-26.203238970747655</v>
      </c>
      <c r="G80" s="51"/>
    </row>
    <row r="81" spans="1:7" ht="12.75">
      <c r="A81" s="51">
        <f t="shared" si="12"/>
        <v>144.63999999999967</v>
      </c>
      <c r="B81" s="51">
        <f t="shared" si="9"/>
        <v>3.4258697326295017E-68</v>
      </c>
      <c r="C81" s="51">
        <f t="shared" si="10"/>
        <v>46.490245732207555</v>
      </c>
      <c r="D81" s="51">
        <f t="shared" si="11"/>
        <v>0</v>
      </c>
      <c r="E81" s="51"/>
      <c r="F81" s="51">
        <f t="shared" si="8"/>
        <v>-13.509754267792445</v>
      </c>
      <c r="G81" s="51"/>
    </row>
    <row r="82" spans="1:7" ht="12.75">
      <c r="A82" s="51">
        <f t="shared" si="12"/>
        <v>144.64499999999967</v>
      </c>
      <c r="B82" s="51">
        <f t="shared" si="9"/>
        <v>5.4618312341492914E-71</v>
      </c>
      <c r="C82" s="51">
        <f t="shared" si="10"/>
        <v>56.292935742663225</v>
      </c>
      <c r="D82" s="51">
        <f t="shared" si="11"/>
        <v>0</v>
      </c>
      <c r="E82" s="51"/>
      <c r="F82" s="51">
        <f t="shared" si="8"/>
        <v>-3.707064257336775</v>
      </c>
      <c r="G82" s="51"/>
    </row>
    <row r="83" spans="1:7" ht="12.75">
      <c r="A83" s="51">
        <f t="shared" si="12"/>
        <v>144.64999999999966</v>
      </c>
      <c r="B83" s="51">
        <f t="shared" si="9"/>
        <v>7.664979611493462E-74</v>
      </c>
      <c r="C83" s="51">
        <f t="shared" si="10"/>
        <v>60</v>
      </c>
      <c r="D83" s="51">
        <f t="shared" si="11"/>
        <v>0</v>
      </c>
      <c r="E83" s="51"/>
      <c r="F83" s="51">
        <f t="shared" si="8"/>
        <v>0</v>
      </c>
      <c r="G83" s="51"/>
    </row>
    <row r="84" spans="1:7" ht="12.75">
      <c r="A84" s="51">
        <f t="shared" si="12"/>
        <v>144.65499999999966</v>
      </c>
      <c r="B84" s="51">
        <f t="shared" si="9"/>
        <v>9.46867100472453E-77</v>
      </c>
      <c r="C84" s="51">
        <f t="shared" si="10"/>
        <v>56.29293574364278</v>
      </c>
      <c r="D84" s="51">
        <f t="shared" si="11"/>
        <v>0</v>
      </c>
      <c r="E84" s="51"/>
      <c r="F84" s="51">
        <f t="shared" si="8"/>
        <v>-3.7070642563572207</v>
      </c>
      <c r="G84" s="51"/>
    </row>
    <row r="85" spans="1:7" ht="12.75">
      <c r="A85" s="51">
        <f t="shared" si="12"/>
        <v>144.65999999999966</v>
      </c>
      <c r="B85" s="51">
        <f t="shared" si="9"/>
        <v>1.029609036638727E-79</v>
      </c>
      <c r="C85" s="51">
        <f t="shared" si="10"/>
        <v>46.49024573382551</v>
      </c>
      <c r="D85" s="51">
        <f t="shared" si="11"/>
        <v>0</v>
      </c>
      <c r="E85" s="51"/>
      <c r="F85" s="51">
        <f t="shared" si="8"/>
        <v>-13.50975426617449</v>
      </c>
      <c r="G85" s="51"/>
    </row>
    <row r="86" spans="1:7" ht="12.75">
      <c r="A86" s="51">
        <f t="shared" si="12"/>
        <v>144.66499999999965</v>
      </c>
      <c r="B86" s="51">
        <f t="shared" si="9"/>
        <v>9.855098286837634E-83</v>
      </c>
      <c r="C86" s="51">
        <f t="shared" si="10"/>
        <v>33.79676103101664</v>
      </c>
      <c r="D86" s="51">
        <f t="shared" si="11"/>
        <v>0</v>
      </c>
      <c r="E86" s="51"/>
      <c r="F86" s="51">
        <f t="shared" si="8"/>
        <v>-26.203238968983356</v>
      </c>
      <c r="G86" s="51"/>
    </row>
    <row r="87" spans="1:7" ht="12.75">
      <c r="A87" s="51">
        <f t="shared" si="12"/>
        <v>144.66999999999965</v>
      </c>
      <c r="B87" s="51">
        <f t="shared" si="9"/>
        <v>8.303379164452893E-86</v>
      </c>
      <c r="C87" s="51">
        <f t="shared" si="10"/>
        <v>21.626867316662064</v>
      </c>
      <c r="D87" s="51">
        <f t="shared" si="11"/>
        <v>0</v>
      </c>
      <c r="E87" s="51"/>
      <c r="F87" s="51">
        <f t="shared" si="8"/>
        <v>-38.373132683337936</v>
      </c>
      <c r="G87" s="51"/>
    </row>
    <row r="88" spans="1:7" ht="12.75">
      <c r="A88" s="51">
        <f t="shared" si="12"/>
        <v>144.67499999999964</v>
      </c>
      <c r="B88" s="51">
        <f t="shared" si="9"/>
        <v>6.158204058745698E-89</v>
      </c>
      <c r="C88" s="51">
        <f t="shared" si="10"/>
        <v>12.181967775633552</v>
      </c>
      <c r="D88" s="51">
        <f t="shared" si="11"/>
        <v>0</v>
      </c>
      <c r="E88" s="51"/>
      <c r="F88" s="51">
        <f t="shared" si="8"/>
        <v>-47.81803222436645</v>
      </c>
      <c r="G88" s="51"/>
    </row>
    <row r="89" spans="1:7" ht="12.75">
      <c r="A89" s="51">
        <f t="shared" si="12"/>
        <v>144.67999999999964</v>
      </c>
      <c r="B89" s="51">
        <f t="shared" si="9"/>
        <v>4.020301065170456E-92</v>
      </c>
      <c r="C89" s="51">
        <f t="shared" si="10"/>
        <v>6.040133986714407</v>
      </c>
      <c r="D89" s="51">
        <f t="shared" si="11"/>
        <v>0</v>
      </c>
      <c r="E89" s="51"/>
      <c r="F89" s="51">
        <f t="shared" si="8"/>
        <v>-53.95986601328559</v>
      </c>
      <c r="G89" s="51"/>
    </row>
    <row r="90" spans="1:7" ht="12.75">
      <c r="A90" s="51">
        <f t="shared" si="12"/>
        <v>144.68499999999963</v>
      </c>
      <c r="B90" s="51">
        <f t="shared" si="9"/>
        <v>2.3102999781659762E-95</v>
      </c>
      <c r="C90" s="51">
        <f t="shared" si="10"/>
        <v>2.636216017579985</v>
      </c>
      <c r="D90" s="51">
        <f t="shared" si="11"/>
        <v>0</v>
      </c>
      <c r="E90" s="51"/>
      <c r="F90" s="51">
        <f t="shared" si="8"/>
        <v>-57.36378398242002</v>
      </c>
      <c r="G90" s="51"/>
    </row>
    <row r="91" spans="1:7" ht="12.75">
      <c r="A91" s="51">
        <f t="shared" si="12"/>
        <v>144.68999999999963</v>
      </c>
      <c r="B91" s="51">
        <f t="shared" si="9"/>
        <v>1.1686473179864133E-98</v>
      </c>
      <c r="C91" s="51">
        <f t="shared" si="10"/>
        <v>1.0127930490054091</v>
      </c>
      <c r="D91" s="51">
        <f t="shared" si="11"/>
        <v>0</v>
      </c>
      <c r="E91" s="51"/>
      <c r="F91" s="51">
        <f t="shared" si="8"/>
        <v>-58.98720695099459</v>
      </c>
      <c r="G91" s="51"/>
    </row>
    <row r="92" spans="1:7" ht="12.75">
      <c r="A92" s="51">
        <f t="shared" si="12"/>
        <v>144.69499999999962</v>
      </c>
      <c r="B92" s="51">
        <f t="shared" si="9"/>
        <v>5.203599401826033E-102</v>
      </c>
      <c r="C92" s="51">
        <f t="shared" si="10"/>
        <v>0.3425040610667998</v>
      </c>
      <c r="D92" s="51">
        <f t="shared" si="11"/>
        <v>0</v>
      </c>
      <c r="E92" s="51"/>
      <c r="F92" s="51">
        <f t="shared" si="8"/>
        <v>-59.6574959389332</v>
      </c>
      <c r="G92" s="51"/>
    </row>
    <row r="93" spans="1:7" ht="12.75">
      <c r="A93" s="51">
        <f t="shared" si="12"/>
        <v>144.69999999999962</v>
      </c>
      <c r="B93" s="51">
        <f t="shared" si="9"/>
        <v>2.0395273762136917E-105</v>
      </c>
      <c r="C93" s="51">
        <f t="shared" si="10"/>
        <v>0.10195676194321303</v>
      </c>
      <c r="D93" s="51">
        <f t="shared" si="11"/>
        <v>0</v>
      </c>
      <c r="E93" s="51"/>
      <c r="F93" s="51">
        <f t="shared" si="8"/>
        <v>-59.898043238056786</v>
      </c>
      <c r="G93" s="51"/>
    </row>
    <row r="94" spans="1:7" ht="12.75">
      <c r="A94" s="51">
        <f t="shared" si="12"/>
        <v>144.70499999999961</v>
      </c>
      <c r="B94" s="51">
        <f t="shared" si="9"/>
        <v>7.036562003913549E-109</v>
      </c>
      <c r="C94" s="51">
        <f t="shared" si="10"/>
        <v>0.026716012550023305</v>
      </c>
      <c r="D94" s="51">
        <f t="shared" si="11"/>
        <v>0</v>
      </c>
      <c r="E94" s="51"/>
      <c r="F94" s="51">
        <f t="shared" si="8"/>
        <v>-59.973283987449975</v>
      </c>
      <c r="G94" s="51"/>
    </row>
    <row r="95" spans="1:7" ht="12.75">
      <c r="A95" s="51">
        <f t="shared" si="12"/>
        <v>144.7099999999996</v>
      </c>
      <c r="B95" s="51">
        <f t="shared" si="9"/>
        <v>2.136961974377078E-112</v>
      </c>
      <c r="C95" s="51">
        <f t="shared" si="10"/>
        <v>0.006162153877925635</v>
      </c>
      <c r="D95" s="51">
        <f t="shared" si="11"/>
        <v>0</v>
      </c>
      <c r="E95" s="51"/>
      <c r="F95" s="51">
        <f t="shared" si="8"/>
        <v>-59.99383784612208</v>
      </c>
      <c r="G95" s="51"/>
    </row>
    <row r="96" spans="1:7" ht="12.75">
      <c r="A96" s="51">
        <f t="shared" si="12"/>
        <v>144.7149999999996</v>
      </c>
      <c r="B96" s="51">
        <f t="shared" si="9"/>
        <v>5.712659847684659E-116</v>
      </c>
      <c r="C96" s="51">
        <f t="shared" si="10"/>
        <v>0.0012511193327795476</v>
      </c>
      <c r="D96" s="51">
        <f t="shared" si="11"/>
        <v>0</v>
      </c>
      <c r="E96" s="51"/>
      <c r="F96" s="51">
        <f t="shared" si="8"/>
        <v>-59.99874888066722</v>
      </c>
      <c r="G96" s="51"/>
    </row>
    <row r="97" spans="1:7" ht="12.75">
      <c r="A97" s="51">
        <f t="shared" si="12"/>
        <v>144.7199999999996</v>
      </c>
      <c r="B97" s="51">
        <f t="shared" si="9"/>
        <v>1.3442660551124575E-119</v>
      </c>
      <c r="C97" s="51">
        <f t="shared" si="10"/>
        <v>0.00022359919035704057</v>
      </c>
      <c r="D97" s="51">
        <f t="shared" si="11"/>
        <v>0</v>
      </c>
      <c r="E97" s="51"/>
      <c r="F97" s="51">
        <f t="shared" si="8"/>
        <v>-59.999776400809644</v>
      </c>
      <c r="G97" s="51"/>
    </row>
    <row r="98" spans="1:7" ht="12.75">
      <c r="A98" s="51">
        <f t="shared" si="12"/>
        <v>144.7249999999996</v>
      </c>
      <c r="B98" s="51">
        <f t="shared" si="9"/>
        <v>2.7844369902240315E-123</v>
      </c>
      <c r="C98" s="51">
        <f t="shared" si="10"/>
        <v>3.517604546663137E-05</v>
      </c>
      <c r="D98" s="51">
        <f t="shared" si="11"/>
        <v>2.599223720298755E-304</v>
      </c>
      <c r="E98" s="51"/>
      <c r="F98" s="51">
        <f t="shared" si="8"/>
        <v>-59.999964823954535</v>
      </c>
      <c r="G98" s="51"/>
    </row>
    <row r="99" spans="1:7" ht="12.75">
      <c r="A99" s="51">
        <f t="shared" si="12"/>
        <v>144.7299999999996</v>
      </c>
      <c r="B99" s="51">
        <f t="shared" si="9"/>
        <v>5.076856086917563E-127</v>
      </c>
      <c r="C99" s="51">
        <f t="shared" si="10"/>
        <v>4.8711230103092145E-06</v>
      </c>
      <c r="D99" s="51">
        <f t="shared" si="11"/>
        <v>1.5980496325316373E-298</v>
      </c>
      <c r="E99" s="51"/>
      <c r="F99" s="51">
        <f t="shared" si="8"/>
        <v>-59.99999512887699</v>
      </c>
      <c r="G99" s="51"/>
    </row>
    <row r="100" spans="1:7" ht="12.75">
      <c r="A100" s="51">
        <f t="shared" si="12"/>
        <v>144.7349999999996</v>
      </c>
      <c r="B100" s="51">
        <f t="shared" si="9"/>
        <v>8.148123566557063E-131</v>
      </c>
      <c r="C100" s="51">
        <f t="shared" si="10"/>
        <v>5.937675723040435E-07</v>
      </c>
      <c r="D100" s="51">
        <f t="shared" si="11"/>
        <v>8.648527310184452E-293</v>
      </c>
      <c r="E100" s="51"/>
      <c r="F100" s="51">
        <f t="shared" si="8"/>
        <v>-59.999999406232426</v>
      </c>
      <c r="G100" s="51"/>
    </row>
    <row r="101" spans="1:7" ht="12.75">
      <c r="A101" s="51">
        <f t="shared" si="12"/>
        <v>144.73999999999958</v>
      </c>
      <c r="B101" s="51">
        <f t="shared" si="9"/>
        <v>1.1511334021905133E-134</v>
      </c>
      <c r="C101" s="51">
        <f t="shared" si="10"/>
        <v>6.371022662400005E-08</v>
      </c>
      <c r="D101" s="51">
        <f t="shared" si="11"/>
        <v>4.120020286109099E-287</v>
      </c>
      <c r="E101" s="51"/>
      <c r="F101" s="51">
        <f t="shared" si="8"/>
        <v>-59.999999936289775</v>
      </c>
      <c r="G101" s="51"/>
    </row>
    <row r="102" spans="1:7" ht="12.75">
      <c r="A102" s="51">
        <f t="shared" si="12"/>
        <v>144.74499999999958</v>
      </c>
      <c r="B102" s="51">
        <f t="shared" si="9"/>
        <v>1.4315252115252774E-138</v>
      </c>
      <c r="C102" s="51">
        <f t="shared" si="10"/>
        <v>6.01737558963694E-09</v>
      </c>
      <c r="D102" s="51">
        <f t="shared" si="11"/>
        <v>1.727674182181788E-281</v>
      </c>
      <c r="E102" s="51"/>
      <c r="F102" s="51">
        <f t="shared" si="8"/>
        <v>-59.99999999398263</v>
      </c>
      <c r="G102" s="51"/>
    </row>
    <row r="103" spans="1:7" ht="12.75">
      <c r="A103" s="51">
        <f t="shared" si="12"/>
        <v>144.74999999999957</v>
      </c>
      <c r="B103" s="51">
        <f t="shared" si="9"/>
        <v>1.5670311942685215E-142</v>
      </c>
      <c r="C103" s="51">
        <f t="shared" si="10"/>
        <v>5.002768257623377E-10</v>
      </c>
      <c r="D103" s="51">
        <f t="shared" si="11"/>
        <v>6.3771939870929844E-276</v>
      </c>
      <c r="E103" s="51"/>
      <c r="F103" s="51">
        <f t="shared" si="8"/>
        <v>-59.99999999949972</v>
      </c>
      <c r="G103" s="51"/>
    </row>
    <row r="104" spans="1:7" ht="12.75">
      <c r="A104" s="51">
        <f t="shared" si="12"/>
        <v>144.75499999999957</v>
      </c>
      <c r="B104" s="51">
        <f t="shared" si="9"/>
        <v>1.509946564690961E-146</v>
      </c>
      <c r="C104" s="51">
        <f t="shared" si="10"/>
        <v>3.661162007419437E-11</v>
      </c>
      <c r="D104" s="51">
        <f t="shared" si="11"/>
        <v>2.07206181888679E-270</v>
      </c>
      <c r="E104" s="51"/>
      <c r="F104" s="51"/>
      <c r="G104" s="51"/>
    </row>
    <row r="105" spans="1:7" ht="12.75">
      <c r="A105" s="51">
        <f t="shared" si="12"/>
        <v>144.75999999999956</v>
      </c>
      <c r="B105" s="51">
        <f t="shared" si="9"/>
        <v>1.2807100293601652E-150</v>
      </c>
      <c r="C105" s="51">
        <f t="shared" si="10"/>
        <v>2.3584832921633896E-12</v>
      </c>
      <c r="D105" s="51">
        <f t="shared" si="11"/>
        <v>5.926265226460889E-265</v>
      </c>
      <c r="E105" s="51"/>
      <c r="F105" s="51"/>
      <c r="G105" s="51"/>
    </row>
    <row r="106" spans="1:7" ht="12.75">
      <c r="A106" s="51">
        <f t="shared" si="12"/>
        <v>144.76499999999956</v>
      </c>
      <c r="B106" s="51">
        <f t="shared" si="9"/>
        <v>9.561925119810449E-155</v>
      </c>
      <c r="C106" s="51">
        <f t="shared" si="10"/>
        <v>1.337371169723847E-13</v>
      </c>
      <c r="D106" s="51">
        <f t="shared" si="11"/>
        <v>1.4919860268971615E-259</v>
      </c>
      <c r="E106" s="51"/>
      <c r="F106" s="51"/>
      <c r="G106" s="51"/>
    </row>
    <row r="107" spans="1:7" ht="12.75">
      <c r="A107" s="51">
        <f t="shared" si="12"/>
        <v>144.76999999999956</v>
      </c>
      <c r="B107" s="51">
        <f t="shared" si="9"/>
        <v>6.284130016939772E-159</v>
      </c>
      <c r="C107" s="51">
        <f t="shared" si="10"/>
        <v>6.675386330616468E-15</v>
      </c>
      <c r="D107" s="51">
        <f t="shared" si="11"/>
        <v>3.30638729217194E-254</v>
      </c>
      <c r="E107" s="51"/>
      <c r="F107" s="51"/>
      <c r="G107" s="51"/>
    </row>
    <row r="108" spans="1:7" ht="12.75">
      <c r="A108" s="51">
        <f t="shared" si="12"/>
        <v>144.77499999999955</v>
      </c>
      <c r="B108" s="51">
        <f t="shared" si="9"/>
        <v>3.635383913063439E-163</v>
      </c>
      <c r="C108" s="51">
        <f t="shared" si="10"/>
        <v>2.93296006123115E-16</v>
      </c>
      <c r="D108" s="51">
        <f t="shared" si="11"/>
        <v>6.449825813696154E-249</v>
      </c>
      <c r="E108" s="51"/>
      <c r="F108" s="51"/>
      <c r="G108" s="51"/>
    </row>
    <row r="109" spans="1:7" ht="12.75">
      <c r="A109" s="51">
        <f t="shared" si="12"/>
        <v>144.77999999999955</v>
      </c>
      <c r="B109" s="51">
        <f t="shared" si="9"/>
        <v>1.8512313485108603E-167</v>
      </c>
      <c r="C109" s="51">
        <f t="shared" si="10"/>
        <v>1.1343346249037767E-17</v>
      </c>
      <c r="D109" s="51">
        <f t="shared" si="11"/>
        <v>1.1075097155698683E-243</v>
      </c>
      <c r="E109" s="51"/>
      <c r="F109" s="51"/>
      <c r="G109" s="51"/>
    </row>
    <row r="110" spans="1:7" ht="12.75">
      <c r="A110" s="51">
        <f t="shared" si="12"/>
        <v>144.78499999999954</v>
      </c>
      <c r="B110" s="51">
        <f t="shared" si="9"/>
        <v>8.298056862320305E-172</v>
      </c>
      <c r="C110" s="51">
        <f aca="true" t="shared" si="13" ref="C110:C117">$C$6*EXP(1)^(-1*((A110-$E$6)^2)/(2*($G$6^2)))</f>
        <v>3.8617266057466455E-19</v>
      </c>
      <c r="D110" s="51">
        <f t="shared" si="11"/>
        <v>1.67398822604409E-238</v>
      </c>
      <c r="E110" s="51"/>
      <c r="F110" s="51"/>
      <c r="G110" s="51"/>
    </row>
    <row r="111" spans="1:7" ht="12.75">
      <c r="A111" s="51">
        <f t="shared" si="12"/>
        <v>144.78999999999954</v>
      </c>
      <c r="B111" s="51">
        <f t="shared" si="9"/>
        <v>3.274141259840219E-176</v>
      </c>
      <c r="C111" s="51">
        <f t="shared" si="13"/>
        <v>1.1572499091655273E-20</v>
      </c>
      <c r="D111" s="51">
        <f t="shared" si="11"/>
        <v>2.227217083232894E-233</v>
      </c>
      <c r="E111" s="51"/>
      <c r="F111" s="51"/>
      <c r="G111" s="51"/>
    </row>
    <row r="112" spans="1:7" ht="12.75">
      <c r="A112" s="51">
        <f t="shared" si="12"/>
        <v>144.79499999999953</v>
      </c>
      <c r="B112" s="51">
        <f t="shared" si="9"/>
        <v>1.137165602851001E-180</v>
      </c>
      <c r="C112" s="51">
        <f t="shared" si="13"/>
        <v>3.052657512470398E-22</v>
      </c>
      <c r="D112" s="51">
        <f t="shared" si="11"/>
        <v>2.6084228424924522E-228</v>
      </c>
      <c r="E112" s="51"/>
      <c r="F112" s="51"/>
      <c r="G112" s="51"/>
    </row>
    <row r="113" spans="1:7" ht="12.75">
      <c r="A113" s="51">
        <f t="shared" si="12"/>
        <v>144.79999999999953</v>
      </c>
      <c r="B113" s="51">
        <f t="shared" si="9"/>
        <v>3.476604693860975E-185</v>
      </c>
      <c r="C113" s="51">
        <f t="shared" si="13"/>
        <v>7.088172931365349E-24</v>
      </c>
      <c r="D113" s="51">
        <f t="shared" si="11"/>
        <v>2.6890491243461125E-223</v>
      </c>
      <c r="E113" s="51"/>
      <c r="F113" s="51"/>
      <c r="G113" s="51"/>
    </row>
    <row r="114" spans="1:7" ht="12.75">
      <c r="A114" s="51">
        <f t="shared" si="12"/>
        <v>144.80499999999952</v>
      </c>
      <c r="B114" s="51">
        <f t="shared" si="9"/>
        <v>9.35604292009566E-190</v>
      </c>
      <c r="C114" s="51">
        <f t="shared" si="13"/>
        <v>1.4487579183968214E-25</v>
      </c>
      <c r="D114" s="51">
        <f t="shared" si="11"/>
        <v>2.4401963498366706E-218</v>
      </c>
      <c r="E114" s="51"/>
      <c r="F114" s="51"/>
      <c r="G114" s="51"/>
    </row>
    <row r="115" spans="1:7" ht="12.75">
      <c r="A115" s="51">
        <f t="shared" si="12"/>
        <v>144.80999999999952</v>
      </c>
      <c r="B115" s="51">
        <f t="shared" si="9"/>
        <v>2.216329843311558E-194</v>
      </c>
      <c r="C115" s="51">
        <f t="shared" si="13"/>
        <v>2.6065294516691397E-27</v>
      </c>
      <c r="D115" s="51">
        <f t="shared" si="11"/>
        <v>1.9491986676812628E-213</v>
      </c>
      <c r="E115" s="51"/>
      <c r="F115" s="51"/>
      <c r="G115" s="51"/>
    </row>
    <row r="116" spans="1:7" ht="12.75">
      <c r="A116" s="51">
        <f t="shared" si="12"/>
        <v>144.81499999999951</v>
      </c>
      <c r="B116" s="51">
        <f t="shared" si="9"/>
        <v>4.62148852412637E-199</v>
      </c>
      <c r="C116" s="51">
        <f t="shared" si="13"/>
        <v>4.127953019659176E-29</v>
      </c>
      <c r="D116" s="51">
        <f t="shared" si="11"/>
        <v>1.3705432159063887E-208</v>
      </c>
      <c r="E116" s="51"/>
      <c r="F116" s="51"/>
      <c r="G116" s="51"/>
    </row>
    <row r="117" spans="1:7" ht="12.75">
      <c r="A117" s="51">
        <f t="shared" si="12"/>
        <v>144.8199999999995</v>
      </c>
      <c r="B117" s="51">
        <f t="shared" si="9"/>
        <v>8.482710767198617E-204</v>
      </c>
      <c r="C117" s="51">
        <f t="shared" si="13"/>
        <v>5.754560377236648E-31</v>
      </c>
      <c r="D117" s="51">
        <f t="shared" si="11"/>
        <v>8.482710749214998E-204</v>
      </c>
      <c r="E117" s="51"/>
      <c r="F117" s="51"/>
      <c r="G117" s="51"/>
    </row>
    <row r="118" spans="1:4" ht="12.75">
      <c r="A118" s="51">
        <f aca="true" t="shared" si="14" ref="A118:A181">A117+0.005</f>
        <v>144.8249999999995</v>
      </c>
      <c r="B118" s="51">
        <f t="shared" si="9"/>
        <v>1.3705432188457955E-208</v>
      </c>
      <c r="C118" s="51">
        <f aca="true" t="shared" si="15" ref="C118:C181">$C$6*EXP(1)^(-1*((A118-$E$6)^2)/(2*($G$6^2)))</f>
        <v>7.061465666683918E-33</v>
      </c>
      <c r="D118" s="51">
        <f aca="true" t="shared" si="16" ref="D118:D181">$C$6*EXP(1)^(-1*((A118-$F$6)^2)/(2*($G$6^2)))</f>
        <v>4.621488514442417E-199</v>
      </c>
    </row>
    <row r="119" spans="1:4" ht="12.75">
      <c r="A119" s="51">
        <f t="shared" si="14"/>
        <v>144.8299999999995</v>
      </c>
      <c r="B119" s="51">
        <f t="shared" si="9"/>
        <v>1.9491986719096897E-213</v>
      </c>
      <c r="C119" s="51">
        <f t="shared" si="15"/>
        <v>7.627511100909836E-35</v>
      </c>
      <c r="D119" s="51">
        <f t="shared" si="16"/>
        <v>2.216329838722221E-194</v>
      </c>
    </row>
    <row r="120" spans="1:4" ht="12.75">
      <c r="A120" s="51">
        <f t="shared" si="14"/>
        <v>144.8349999999995</v>
      </c>
      <c r="B120" s="51">
        <f t="shared" si="9"/>
        <v>2.440196355190426E-218</v>
      </c>
      <c r="C120" s="51">
        <f t="shared" si="15"/>
        <v>7.252306339668166E-37</v>
      </c>
      <c r="D120" s="51">
        <f t="shared" si="16"/>
        <v>9.356042900952459E-190</v>
      </c>
    </row>
    <row r="121" spans="1:4" ht="12.75">
      <c r="A121" s="51">
        <f t="shared" si="14"/>
        <v>144.8399999999995</v>
      </c>
      <c r="B121" s="51">
        <f t="shared" si="9"/>
        <v>2.6890491303120333E-223</v>
      </c>
      <c r="C121" s="51">
        <f t="shared" si="15"/>
        <v>6.069804850954082E-39</v>
      </c>
      <c r="D121" s="51">
        <f t="shared" si="16"/>
        <v>3.476604686833335E-185</v>
      </c>
    </row>
    <row r="122" spans="1:4" ht="12.75">
      <c r="A122" s="51">
        <f t="shared" si="14"/>
        <v>144.8449999999995</v>
      </c>
      <c r="B122" s="51">
        <f t="shared" si="9"/>
        <v>2.6084228483441417E-228</v>
      </c>
      <c r="C122" s="51">
        <f t="shared" si="15"/>
        <v>4.471761287580446E-41</v>
      </c>
      <c r="D122" s="51">
        <f t="shared" si="16"/>
        <v>1.137165600580314E-180</v>
      </c>
    </row>
    <row r="123" spans="1:4" ht="12.75">
      <c r="A123" s="51">
        <f t="shared" si="14"/>
        <v>144.84999999999948</v>
      </c>
      <c r="B123" s="51">
        <f t="shared" si="9"/>
        <v>2.2272170882840858E-233</v>
      </c>
      <c r="C123" s="51">
        <f t="shared" si="15"/>
        <v>2.8999318449332655E-43</v>
      </c>
      <c r="D123" s="51">
        <f t="shared" si="16"/>
        <v>3.274141253383388E-176</v>
      </c>
    </row>
    <row r="124" spans="1:4" ht="12.75">
      <c r="A124" s="51">
        <f t="shared" si="14"/>
        <v>144.85499999999948</v>
      </c>
      <c r="B124" s="51">
        <f t="shared" si="9"/>
        <v>1.6739882298818906E-238</v>
      </c>
      <c r="C124" s="51">
        <f t="shared" si="15"/>
        <v>1.655397389395725E-45</v>
      </c>
      <c r="D124" s="51">
        <f t="shared" si="16"/>
        <v>8.298056846159737E-172</v>
      </c>
    </row>
    <row r="125" spans="1:4" ht="12.75">
      <c r="A125" s="51">
        <f t="shared" si="14"/>
        <v>144.85999999999947</v>
      </c>
      <c r="B125" s="51">
        <f t="shared" si="9"/>
        <v>1.1075097181361512E-243</v>
      </c>
      <c r="C125" s="51">
        <f t="shared" si="15"/>
        <v>8.318059766588888E-48</v>
      </c>
      <c r="D125" s="51">
        <f t="shared" si="16"/>
        <v>1.851231344951234E-167</v>
      </c>
    </row>
    <row r="126" spans="1:4" ht="12.75">
      <c r="A126" s="51">
        <f t="shared" si="14"/>
        <v>144.86499999999947</v>
      </c>
      <c r="B126" s="51">
        <f t="shared" si="9"/>
        <v>6.449825828801317E-249</v>
      </c>
      <c r="C126" s="51">
        <f t="shared" si="15"/>
        <v>3.6791466811347884E-50</v>
      </c>
      <c r="D126" s="51">
        <f t="shared" si="16"/>
        <v>3.635383906162854E-163</v>
      </c>
    </row>
    <row r="127" spans="1:4" ht="12.75">
      <c r="A127" s="51">
        <f t="shared" si="14"/>
        <v>144.86999999999946</v>
      </c>
      <c r="B127" s="51">
        <f t="shared" si="9"/>
        <v>3.306387299996523E-254</v>
      </c>
      <c r="C127" s="51">
        <f t="shared" si="15"/>
        <v>1.432443379853397E-52</v>
      </c>
      <c r="D127" s="51">
        <f t="shared" si="16"/>
        <v>6.28413000516644E-159</v>
      </c>
    </row>
    <row r="128" spans="1:4" ht="12.75">
      <c r="A128" s="51">
        <f t="shared" si="14"/>
        <v>144.87499999999946</v>
      </c>
      <c r="B128" s="51">
        <f t="shared" si="9"/>
        <v>1.4919860304645915E-259</v>
      </c>
      <c r="C128" s="51">
        <f t="shared" si="15"/>
        <v>4.909227091566326E-55</v>
      </c>
      <c r="D128" s="51">
        <f t="shared" si="16"/>
        <v>9.56192510213151E-155</v>
      </c>
    </row>
    <row r="129" spans="1:4" ht="12.75">
      <c r="A129" s="51">
        <f t="shared" si="14"/>
        <v>144.87999999999946</v>
      </c>
      <c r="B129" s="51">
        <f t="shared" si="9"/>
        <v>5.926265240778504E-265</v>
      </c>
      <c r="C129" s="51">
        <f t="shared" si="15"/>
        <v>1.4809966476210942E-57</v>
      </c>
      <c r="D129" s="51">
        <f t="shared" si="16"/>
        <v>1.28071002702387E-150</v>
      </c>
    </row>
    <row r="130" spans="1:4" ht="12.75">
      <c r="A130" s="51">
        <f t="shared" si="14"/>
        <v>144.88499999999945</v>
      </c>
      <c r="B130" s="51">
        <f t="shared" si="9"/>
        <v>2.0720618239436884E-270</v>
      </c>
      <c r="C130" s="51">
        <f t="shared" si="15"/>
        <v>3.932786083120232E-60</v>
      </c>
      <c r="D130" s="51">
        <f t="shared" si="16"/>
        <v>1.5099465619736526E-146</v>
      </c>
    </row>
    <row r="131" spans="1:4" ht="12.75">
      <c r="A131" s="51">
        <f t="shared" si="14"/>
        <v>144.88999999999945</v>
      </c>
      <c r="B131" s="51">
        <f t="shared" si="9"/>
        <v>6.377194002813224E-276</v>
      </c>
      <c r="C131" s="51">
        <f t="shared" si="15"/>
        <v>9.192885882908221E-63</v>
      </c>
      <c r="D131" s="51">
        <f t="shared" si="16"/>
        <v>1.5670311914872307E-142</v>
      </c>
    </row>
    <row r="132" spans="1:4" ht="12.75">
      <c r="A132" s="51">
        <f t="shared" si="14"/>
        <v>144.89499999999944</v>
      </c>
      <c r="B132" s="51">
        <f t="shared" si="9"/>
        <v>1.7276741864832505E-281</v>
      </c>
      <c r="C132" s="51">
        <f t="shared" si="15"/>
        <v>1.8915102944203162E-65</v>
      </c>
      <c r="D132" s="51">
        <f t="shared" si="16"/>
        <v>1.431525209019809E-138</v>
      </c>
    </row>
    <row r="133" spans="1:4" ht="12.75">
      <c r="A133" s="51">
        <f t="shared" si="14"/>
        <v>144.89999999999944</v>
      </c>
      <c r="B133" s="51">
        <f t="shared" si="9"/>
        <v>4.1200202964694634E-287</v>
      </c>
      <c r="C133" s="51">
        <f t="shared" si="15"/>
        <v>3.4258697337472004E-68</v>
      </c>
      <c r="D133" s="51">
        <f t="shared" si="16"/>
        <v>1.1511334002041226E-134</v>
      </c>
    </row>
    <row r="134" spans="1:4" ht="12.75">
      <c r="A134" s="51">
        <f t="shared" si="14"/>
        <v>144.90499999999943</v>
      </c>
      <c r="B134" s="51">
        <f t="shared" si="9"/>
        <v>8.64852733214377E-293</v>
      </c>
      <c r="C134" s="51">
        <f t="shared" si="15"/>
        <v>5.461831235967089E-71</v>
      </c>
      <c r="D134" s="51">
        <f t="shared" si="16"/>
        <v>8.14812355269771E-131</v>
      </c>
    </row>
    <row r="135" spans="1:4" ht="12.75">
      <c r="A135" s="51">
        <f t="shared" si="14"/>
        <v>144.90999999999943</v>
      </c>
      <c r="B135" s="51">
        <f t="shared" si="9"/>
        <v>1.59804963662864E-298</v>
      </c>
      <c r="C135" s="51">
        <f t="shared" si="15"/>
        <v>7.664979614094396E-74</v>
      </c>
      <c r="D135" s="51">
        <f t="shared" si="16"/>
        <v>5.076856078407455E-127</v>
      </c>
    </row>
    <row r="136" spans="1:4" ht="12.75">
      <c r="A136" s="51">
        <f t="shared" si="14"/>
        <v>144.91499999999942</v>
      </c>
      <c r="B136" s="51">
        <f t="shared" si="9"/>
        <v>2.599223727026938E-304</v>
      </c>
      <c r="C136" s="51">
        <f t="shared" si="15"/>
        <v>9.468671007999401E-77</v>
      </c>
      <c r="D136" s="51">
        <f t="shared" si="16"/>
        <v>2.7844369856251368E-123</v>
      </c>
    </row>
    <row r="137" spans="1:4" ht="12.75">
      <c r="A137" s="51">
        <f t="shared" si="14"/>
        <v>144.91999999999942</v>
      </c>
      <c r="B137" s="51">
        <f t="shared" si="9"/>
        <v>0</v>
      </c>
      <c r="C137" s="51">
        <f t="shared" si="15"/>
        <v>1.0296090370015622E-79</v>
      </c>
      <c r="D137" s="51">
        <f t="shared" si="16"/>
        <v>1.3442660529252972E-119</v>
      </c>
    </row>
    <row r="138" spans="1:4" ht="12.75">
      <c r="A138" s="51">
        <f t="shared" si="14"/>
        <v>144.92499999999941</v>
      </c>
      <c r="B138" s="51">
        <f t="shared" si="9"/>
        <v>0</v>
      </c>
      <c r="C138" s="51">
        <f t="shared" si="15"/>
        <v>9.855098290374719E-83</v>
      </c>
      <c r="D138" s="51">
        <f t="shared" si="16"/>
        <v>5.712659838530926E-116</v>
      </c>
    </row>
    <row r="139" spans="1:4" ht="12.75">
      <c r="A139" s="51">
        <f t="shared" si="14"/>
        <v>144.9299999999994</v>
      </c>
      <c r="B139" s="51">
        <f aca="true" t="shared" si="17" ref="B139:B202">$C$6*EXP(1)^(-1*((A139-$D$6)^2)/(2*($G$6^2)))</f>
        <v>0</v>
      </c>
      <c r="C139" s="51">
        <f t="shared" si="15"/>
        <v>8.30337916748686E-86</v>
      </c>
      <c r="D139" s="51">
        <f t="shared" si="16"/>
        <v>2.136961971005616E-112</v>
      </c>
    </row>
    <row r="140" spans="1:4" ht="12.75">
      <c r="A140" s="51">
        <f t="shared" si="14"/>
        <v>144.9349999999994</v>
      </c>
      <c r="B140" s="51">
        <f t="shared" si="17"/>
        <v>0</v>
      </c>
      <c r="C140" s="51">
        <f t="shared" si="15"/>
        <v>6.158204061036097E-89</v>
      </c>
      <c r="D140" s="51">
        <f t="shared" si="16"/>
        <v>7.036561992985435E-109</v>
      </c>
    </row>
    <row r="141" spans="1:4" ht="12.75">
      <c r="A141" s="51">
        <f t="shared" si="14"/>
        <v>144.9399999999994</v>
      </c>
      <c r="B141" s="51">
        <f t="shared" si="17"/>
        <v>0</v>
      </c>
      <c r="C141" s="51">
        <f t="shared" si="15"/>
        <v>4.0203010666919935E-92</v>
      </c>
      <c r="D141" s="51">
        <f t="shared" si="16"/>
        <v>2.039527373096466E-105</v>
      </c>
    </row>
    <row r="142" spans="1:4" ht="12.75">
      <c r="A142" s="51">
        <f t="shared" si="14"/>
        <v>144.9449999999994</v>
      </c>
      <c r="B142" s="51">
        <f t="shared" si="17"/>
        <v>0</v>
      </c>
      <c r="C142" s="51">
        <f t="shared" si="15"/>
        <v>2.3102999790555083E-95</v>
      </c>
      <c r="D142" s="51">
        <f t="shared" si="16"/>
        <v>5.203599394001046E-102</v>
      </c>
    </row>
    <row r="143" spans="1:4" ht="12.75">
      <c r="A143" s="51">
        <f t="shared" si="14"/>
        <v>144.9499999999994</v>
      </c>
      <c r="B143" s="51">
        <f t="shared" si="17"/>
        <v>0</v>
      </c>
      <c r="C143" s="51">
        <f t="shared" si="15"/>
        <v>1.1686473184439823E-98</v>
      </c>
      <c r="D143" s="51">
        <f t="shared" si="16"/>
        <v>1.1686473162578407E-98</v>
      </c>
    </row>
    <row r="144" spans="1:4" ht="12.75">
      <c r="A144" s="51">
        <f t="shared" si="14"/>
        <v>144.9549999999994</v>
      </c>
      <c r="B144" s="51">
        <f t="shared" si="17"/>
        <v>0</v>
      </c>
      <c r="C144" s="51">
        <f t="shared" si="15"/>
        <v>5.203599403897305E-102</v>
      </c>
      <c r="D144" s="51">
        <f t="shared" si="16"/>
        <v>2.3102999748058202E-95</v>
      </c>
    </row>
    <row r="145" spans="1:4" ht="12.75">
      <c r="A145" s="51">
        <f t="shared" si="14"/>
        <v>144.95999999999938</v>
      </c>
      <c r="B145" s="51">
        <f t="shared" si="17"/>
        <v>0</v>
      </c>
      <c r="C145" s="51">
        <f t="shared" si="15"/>
        <v>2.039527377038734E-105</v>
      </c>
      <c r="D145" s="51">
        <f t="shared" si="16"/>
        <v>4.0203010594222997E-92</v>
      </c>
    </row>
    <row r="146" spans="1:4" ht="12.75">
      <c r="A146" s="51">
        <f t="shared" si="14"/>
        <v>144.96499999999938</v>
      </c>
      <c r="B146" s="51">
        <f t="shared" si="17"/>
        <v>0</v>
      </c>
      <c r="C146" s="51">
        <f t="shared" si="15"/>
        <v>7.036562006806221E-109</v>
      </c>
      <c r="D146" s="51">
        <f t="shared" si="16"/>
        <v>6.1582040500925536E-89</v>
      </c>
    </row>
    <row r="147" spans="1:4" ht="12.75">
      <c r="A147" s="51">
        <f t="shared" si="14"/>
        <v>144.96999999999937</v>
      </c>
      <c r="B147" s="51">
        <f t="shared" si="17"/>
        <v>0</v>
      </c>
      <c r="C147" s="51">
        <f t="shared" si="15"/>
        <v>2.136961975269534E-112</v>
      </c>
      <c r="D147" s="51">
        <f t="shared" si="16"/>
        <v>8.30337915299032E-86</v>
      </c>
    </row>
    <row r="148" spans="1:4" ht="12.75">
      <c r="A148" s="51">
        <f t="shared" si="14"/>
        <v>144.97499999999937</v>
      </c>
      <c r="B148" s="51">
        <f t="shared" si="17"/>
        <v>0</v>
      </c>
      <c r="C148" s="51">
        <f t="shared" si="15"/>
        <v>5.712659850107773E-116</v>
      </c>
      <c r="D148" s="51">
        <f t="shared" si="16"/>
        <v>9.855098273476081E-83</v>
      </c>
    </row>
    <row r="149" spans="1:4" ht="12.75">
      <c r="A149" s="51">
        <f t="shared" si="14"/>
        <v>144.97999999999936</v>
      </c>
      <c r="B149" s="51">
        <f t="shared" si="17"/>
        <v>0</v>
      </c>
      <c r="C149" s="51">
        <f t="shared" si="15"/>
        <v>1.34426605569136E-119</v>
      </c>
      <c r="D149" s="51">
        <f t="shared" si="16"/>
        <v>1.0296090352681535E-79</v>
      </c>
    </row>
    <row r="150" spans="1:4" ht="12.75">
      <c r="A150" s="51">
        <f t="shared" si="14"/>
        <v>144.98499999999936</v>
      </c>
      <c r="B150" s="51">
        <f t="shared" si="17"/>
        <v>0</v>
      </c>
      <c r="C150" s="51">
        <f t="shared" si="15"/>
        <v>2.7844369914413393E-123</v>
      </c>
      <c r="D150" s="51">
        <f t="shared" si="16"/>
        <v>9.468670992353545E-77</v>
      </c>
    </row>
    <row r="151" spans="1:4" ht="12.75">
      <c r="A151" s="51">
        <f t="shared" si="14"/>
        <v>144.98999999999936</v>
      </c>
      <c r="B151" s="51">
        <f t="shared" si="17"/>
        <v>0</v>
      </c>
      <c r="C151" s="51">
        <f t="shared" si="15"/>
        <v>5.0768560891705525E-127</v>
      </c>
      <c r="D151" s="51">
        <f t="shared" si="16"/>
        <v>7.664979601667693E-74</v>
      </c>
    </row>
    <row r="152" spans="1:4" ht="12.75">
      <c r="A152" s="51">
        <f t="shared" si="14"/>
        <v>144.99499999999935</v>
      </c>
      <c r="B152" s="51">
        <f t="shared" si="17"/>
        <v>0</v>
      </c>
      <c r="C152" s="51">
        <f t="shared" si="15"/>
        <v>8.14812357022581E-131</v>
      </c>
      <c r="D152" s="51">
        <f t="shared" si="16"/>
        <v>5.461831227282491E-71</v>
      </c>
    </row>
    <row r="153" spans="1:4" ht="12.75">
      <c r="A153" s="51">
        <f t="shared" si="14"/>
        <v>144.99999999999935</v>
      </c>
      <c r="B153" s="51">
        <f t="shared" si="17"/>
        <v>0</v>
      </c>
      <c r="C153" s="51">
        <f t="shared" si="15"/>
        <v>1.1511334027163436E-134</v>
      </c>
      <c r="D153" s="51">
        <f t="shared" si="16"/>
        <v>3.4258697284067992E-68</v>
      </c>
    </row>
    <row r="154" spans="1:4" ht="12.75">
      <c r="A154" s="51">
        <f t="shared" si="14"/>
        <v>145.00499999999934</v>
      </c>
      <c r="B154" s="51">
        <f t="shared" si="17"/>
        <v>0</v>
      </c>
      <c r="C154" s="51">
        <f t="shared" si="15"/>
        <v>1.4315252121886282E-138</v>
      </c>
      <c r="D154" s="51">
        <f t="shared" si="16"/>
        <v>1.8915102915306645E-65</v>
      </c>
    </row>
    <row r="155" spans="1:4" ht="12.75">
      <c r="A155" s="51">
        <f t="shared" si="14"/>
        <v>145.00999999999934</v>
      </c>
      <c r="B155" s="51">
        <f t="shared" si="17"/>
        <v>0</v>
      </c>
      <c r="C155" s="51">
        <f t="shared" si="15"/>
        <v>1.5670311950048187E-142</v>
      </c>
      <c r="D155" s="51">
        <f t="shared" si="16"/>
        <v>9.192885869151176E-63</v>
      </c>
    </row>
    <row r="156" spans="1:4" ht="12.75">
      <c r="A156" s="51">
        <f t="shared" si="14"/>
        <v>145.01499999999933</v>
      </c>
      <c r="B156" s="51">
        <f t="shared" si="17"/>
        <v>0</v>
      </c>
      <c r="C156" s="51">
        <f t="shared" si="15"/>
        <v>1.5099465654102208E-146</v>
      </c>
      <c r="D156" s="51">
        <f t="shared" si="16"/>
        <v>3.932786077357482E-60</v>
      </c>
    </row>
    <row r="157" spans="1:4" ht="12.75">
      <c r="A157" s="51">
        <f t="shared" si="14"/>
        <v>145.01999999999933</v>
      </c>
      <c r="B157" s="51">
        <f t="shared" si="17"/>
        <v>0</v>
      </c>
      <c r="C157" s="51">
        <f t="shared" si="15"/>
        <v>1.2807100299786008E-150</v>
      </c>
      <c r="D157" s="51">
        <f t="shared" si="16"/>
        <v>1.4809966454971512E-57</v>
      </c>
    </row>
    <row r="158" spans="1:4" ht="12.75">
      <c r="A158" s="51">
        <f t="shared" si="14"/>
        <v>145.02499999999932</v>
      </c>
      <c r="B158" s="51">
        <f t="shared" si="17"/>
        <v>0</v>
      </c>
      <c r="C158" s="51">
        <f t="shared" si="15"/>
        <v>9.561925124489722E-155</v>
      </c>
      <c r="D158" s="51">
        <f t="shared" si="16"/>
        <v>4.909227084678913E-55</v>
      </c>
    </row>
    <row r="159" spans="1:4" ht="12.75">
      <c r="A159" s="51">
        <f t="shared" si="14"/>
        <v>145.02999999999932</v>
      </c>
      <c r="B159" s="51">
        <f t="shared" si="17"/>
        <v>0</v>
      </c>
      <c r="C159" s="51">
        <f t="shared" si="15"/>
        <v>6.284130020056085E-159</v>
      </c>
      <c r="D159" s="51">
        <f t="shared" si="16"/>
        <v>1.4324433778884086E-52</v>
      </c>
    </row>
    <row r="160" spans="1:4" ht="12.75">
      <c r="A160" s="51">
        <f t="shared" si="14"/>
        <v>145.03499999999931</v>
      </c>
      <c r="B160" s="51">
        <f t="shared" si="17"/>
        <v>0</v>
      </c>
      <c r="C160" s="51">
        <f t="shared" si="15"/>
        <v>3.6353839148902044E-163</v>
      </c>
      <c r="D160" s="51">
        <f t="shared" si="16"/>
        <v>3.6791466762025417E-50</v>
      </c>
    </row>
    <row r="161" spans="1:4" ht="12.75">
      <c r="A161" s="51">
        <f t="shared" si="14"/>
        <v>145.0399999999993</v>
      </c>
      <c r="B161" s="51">
        <f t="shared" si="17"/>
        <v>0</v>
      </c>
      <c r="C161" s="51">
        <f t="shared" si="15"/>
        <v>1.8512313494530923E-167</v>
      </c>
      <c r="D161" s="51">
        <f t="shared" si="16"/>
        <v>8.318059755697083E-48</v>
      </c>
    </row>
    <row r="162" spans="1:4" ht="12.75">
      <c r="A162" s="51">
        <f t="shared" si="14"/>
        <v>145.0449999999993</v>
      </c>
      <c r="B162" s="51">
        <f t="shared" si="17"/>
        <v>0</v>
      </c>
      <c r="C162" s="51">
        <f t="shared" si="15"/>
        <v>8.29805686659806E-172</v>
      </c>
      <c r="D162" s="51">
        <f t="shared" si="16"/>
        <v>1.655397387279686E-45</v>
      </c>
    </row>
    <row r="163" spans="1:4" ht="12.75">
      <c r="A163" s="51">
        <f t="shared" si="14"/>
        <v>145.0499999999993</v>
      </c>
      <c r="B163" s="51">
        <f t="shared" si="17"/>
        <v>0</v>
      </c>
      <c r="C163" s="51">
        <f t="shared" si="15"/>
        <v>3.2741412615494846E-176</v>
      </c>
      <c r="D163" s="51">
        <f t="shared" si="16"/>
        <v>2.8999318413167545E-43</v>
      </c>
    </row>
    <row r="164" spans="1:4" ht="12.75">
      <c r="A164" s="51">
        <f t="shared" si="14"/>
        <v>145.0549999999993</v>
      </c>
      <c r="B164" s="51">
        <f t="shared" si="17"/>
        <v>0</v>
      </c>
      <c r="C164" s="51">
        <f t="shared" si="15"/>
        <v>1.1371656034520273E-180</v>
      </c>
      <c r="D164" s="51">
        <f t="shared" si="16"/>
        <v>4.4717612821432543E-41</v>
      </c>
    </row>
    <row r="165" spans="1:4" ht="12.75">
      <c r="A165" s="51">
        <f t="shared" si="14"/>
        <v>145.0599999999993</v>
      </c>
      <c r="B165" s="51">
        <f t="shared" si="17"/>
        <v>0</v>
      </c>
      <c r="C165" s="51">
        <f t="shared" si="15"/>
        <v>3.476604695721191E-185</v>
      </c>
      <c r="D165" s="51">
        <f t="shared" si="16"/>
        <v>6.069804843763173E-39</v>
      </c>
    </row>
    <row r="166" spans="1:4" ht="12.75">
      <c r="A166" s="51">
        <f t="shared" si="14"/>
        <v>145.0649999999993</v>
      </c>
      <c r="B166" s="51">
        <f t="shared" si="17"/>
        <v>0</v>
      </c>
      <c r="C166" s="51">
        <f t="shared" si="15"/>
        <v>9.356042925163463E-190</v>
      </c>
      <c r="D166" s="51">
        <f t="shared" si="16"/>
        <v>7.252306331302356E-37</v>
      </c>
    </row>
    <row r="167" spans="1:4" ht="12.75">
      <c r="A167" s="51">
        <f t="shared" si="14"/>
        <v>145.06999999999928</v>
      </c>
      <c r="B167" s="51">
        <f t="shared" si="17"/>
        <v>0</v>
      </c>
      <c r="C167" s="51">
        <f t="shared" si="15"/>
        <v>2.2163298445265454E-194</v>
      </c>
      <c r="D167" s="51">
        <f t="shared" si="16"/>
        <v>7.62751109234892E-35</v>
      </c>
    </row>
    <row r="168" spans="1:4" ht="12.75">
      <c r="A168" s="51">
        <f t="shared" si="14"/>
        <v>145.07499999999928</v>
      </c>
      <c r="B168" s="51">
        <f t="shared" si="17"/>
        <v>0</v>
      </c>
      <c r="C168" s="51">
        <f t="shared" si="15"/>
        <v>4.62148852668981E-199</v>
      </c>
      <c r="D168" s="51">
        <f t="shared" si="16"/>
        <v>7.061465658978483E-33</v>
      </c>
    </row>
    <row r="169" spans="1:4" ht="12.75">
      <c r="A169" s="51">
        <f t="shared" si="14"/>
        <v>145.07999999999927</v>
      </c>
      <c r="B169" s="51">
        <f t="shared" si="17"/>
        <v>0</v>
      </c>
      <c r="C169" s="51">
        <f t="shared" si="15"/>
        <v>8.482710771959242E-204</v>
      </c>
      <c r="D169" s="51">
        <f t="shared" si="16"/>
        <v>5.754560371136722E-31</v>
      </c>
    </row>
    <row r="170" spans="1:4" ht="12.75">
      <c r="A170" s="51">
        <f t="shared" si="14"/>
        <v>145.08499999999927</v>
      </c>
      <c r="B170" s="51">
        <f t="shared" si="17"/>
        <v>0</v>
      </c>
      <c r="C170" s="51">
        <f t="shared" si="15"/>
        <v>1.3705432196238464E-208</v>
      </c>
      <c r="D170" s="51">
        <f t="shared" si="16"/>
        <v>4.127953015412183E-29</v>
      </c>
    </row>
    <row r="171" spans="1:4" ht="12.75">
      <c r="A171" s="51">
        <f t="shared" si="14"/>
        <v>145.08999999999926</v>
      </c>
      <c r="B171" s="51">
        <f t="shared" si="17"/>
        <v>0</v>
      </c>
      <c r="C171" s="51">
        <f t="shared" si="15"/>
        <v>1.9491986730289822E-213</v>
      </c>
      <c r="D171" s="51">
        <f t="shared" si="16"/>
        <v>2.606529449068712E-27</v>
      </c>
    </row>
    <row r="172" spans="1:4" ht="12.75">
      <c r="A172" s="51">
        <f t="shared" si="14"/>
        <v>145.09499999999926</v>
      </c>
      <c r="B172" s="51">
        <f t="shared" si="17"/>
        <v>0</v>
      </c>
      <c r="C172" s="51">
        <f t="shared" si="15"/>
        <v>2.4401963566074784E-218</v>
      </c>
      <c r="D172" s="51">
        <f t="shared" si="16"/>
        <v>1.4487579169966152E-25</v>
      </c>
    </row>
    <row r="173" spans="1:4" ht="12.75">
      <c r="A173" s="51">
        <f t="shared" si="14"/>
        <v>145.09999999999926</v>
      </c>
      <c r="B173" s="51">
        <f t="shared" si="17"/>
        <v>0</v>
      </c>
      <c r="C173" s="51">
        <f t="shared" si="15"/>
        <v>2.6890491318916344E-223</v>
      </c>
      <c r="D173" s="51">
        <f t="shared" si="16"/>
        <v>7.088172924735769E-24</v>
      </c>
    </row>
    <row r="174" spans="1:4" ht="12.75">
      <c r="A174" s="51">
        <f t="shared" si="14"/>
        <v>145.10499999999925</v>
      </c>
      <c r="B174" s="51">
        <f t="shared" si="17"/>
        <v>0</v>
      </c>
      <c r="C174" s="51">
        <f t="shared" si="15"/>
        <v>2.6084228498929876E-228</v>
      </c>
      <c r="D174" s="51">
        <f t="shared" si="16"/>
        <v>3.05265750971042E-22</v>
      </c>
    </row>
    <row r="175" spans="1:4" ht="12.75">
      <c r="A175" s="51">
        <f t="shared" si="14"/>
        <v>145.10999999999925</v>
      </c>
      <c r="B175" s="51">
        <f t="shared" si="17"/>
        <v>0</v>
      </c>
      <c r="C175" s="51">
        <f t="shared" si="15"/>
        <v>2.227217089621263E-233</v>
      </c>
      <c r="D175" s="51">
        <f t="shared" si="16"/>
        <v>1.1572499081553042E-20</v>
      </c>
    </row>
    <row r="176" spans="1:4" ht="12.75">
      <c r="A176" s="51">
        <f t="shared" si="14"/>
        <v>145.11499999999924</v>
      </c>
      <c r="B176" s="51">
        <f t="shared" si="17"/>
        <v>0</v>
      </c>
      <c r="C176" s="51">
        <f t="shared" si="15"/>
        <v>1.6739882308975773E-238</v>
      </c>
      <c r="D176" s="51">
        <f t="shared" si="16"/>
        <v>3.8617266024959213E-19</v>
      </c>
    </row>
    <row r="177" spans="1:4" ht="12.75">
      <c r="A177" s="51">
        <f t="shared" si="14"/>
        <v>145.11999999999924</v>
      </c>
      <c r="B177" s="51">
        <f t="shared" si="17"/>
        <v>0</v>
      </c>
      <c r="C177" s="51">
        <f t="shared" si="15"/>
        <v>1.1075097188155576E-243</v>
      </c>
      <c r="D177" s="51">
        <f t="shared" si="16"/>
        <v>1.1343346239842836E-17</v>
      </c>
    </row>
    <row r="178" spans="1:4" ht="12.75">
      <c r="A178" s="51">
        <f t="shared" si="14"/>
        <v>145.12499999999923</v>
      </c>
      <c r="B178" s="51">
        <f t="shared" si="17"/>
        <v>0</v>
      </c>
      <c r="C178" s="51">
        <f t="shared" si="15"/>
        <v>6.449825832799051E-249</v>
      </c>
      <c r="D178" s="51">
        <f t="shared" si="16"/>
        <v>2.9329600589451545E-16</v>
      </c>
    </row>
    <row r="179" spans="1:4" ht="12.75">
      <c r="A179" s="51">
        <f t="shared" si="14"/>
        <v>145.12999999999923</v>
      </c>
      <c r="B179" s="51">
        <f t="shared" si="17"/>
        <v>0</v>
      </c>
      <c r="C179" s="51">
        <f t="shared" si="15"/>
        <v>3.3063873020676914E-254</v>
      </c>
      <c r="D179" s="51">
        <f t="shared" si="16"/>
        <v>6.67538632562165E-15</v>
      </c>
    </row>
    <row r="180" spans="1:4" ht="12.75">
      <c r="A180" s="51">
        <f t="shared" si="14"/>
        <v>145.13499999999922</v>
      </c>
      <c r="B180" s="51">
        <f t="shared" si="17"/>
        <v>0</v>
      </c>
      <c r="C180" s="51">
        <f t="shared" si="15"/>
        <v>1.4919860314090314E-259</v>
      </c>
      <c r="D180" s="51">
        <f t="shared" si="16"/>
        <v>1.337371168764864E-13</v>
      </c>
    </row>
    <row r="181" spans="1:4" ht="12.75">
      <c r="A181" s="51">
        <f t="shared" si="14"/>
        <v>145.13999999999922</v>
      </c>
      <c r="B181" s="51">
        <f t="shared" si="17"/>
        <v>0</v>
      </c>
      <c r="C181" s="51">
        <f t="shared" si="15"/>
        <v>5.926265244568281E-265</v>
      </c>
      <c r="D181" s="51">
        <f t="shared" si="16"/>
        <v>2.358483290545729E-12</v>
      </c>
    </row>
    <row r="182" spans="1:4" ht="12.75">
      <c r="A182" s="51">
        <f aca="true" t="shared" si="18" ref="A182:A223">A181+0.005</f>
        <v>145.14499999999921</v>
      </c>
      <c r="B182" s="51">
        <f t="shared" si="17"/>
        <v>0</v>
      </c>
      <c r="C182" s="51">
        <f aca="true" t="shared" si="19" ref="C182:C223">$C$6*EXP(1)^(-1*((A182-$E$6)^2)/(2*($G$6^2)))</f>
        <v>2.0720618252821752E-270</v>
      </c>
      <c r="D182" s="51">
        <f aca="true" t="shared" si="20" ref="D182:D223">$C$6*EXP(1)^(-1*((A182-$F$6)^2)/(2*($G$6^2)))</f>
        <v>3.66116200502243E-11</v>
      </c>
    </row>
    <row r="183" spans="1:7" ht="12.75">
      <c r="A183" s="51">
        <f t="shared" si="18"/>
        <v>145.1499999999992</v>
      </c>
      <c r="B183" s="51">
        <f t="shared" si="17"/>
        <v>0</v>
      </c>
      <c r="C183" s="51">
        <f t="shared" si="19"/>
        <v>6.3771940069747426E-276</v>
      </c>
      <c r="D183" s="51">
        <f t="shared" si="20"/>
        <v>5.002768254503985E-10</v>
      </c>
      <c r="G183" s="51">
        <f>D183-60</f>
        <v>-59.99999999949972</v>
      </c>
    </row>
    <row r="184" spans="1:7" ht="12.75">
      <c r="A184" s="51">
        <f t="shared" si="18"/>
        <v>145.1549999999992</v>
      </c>
      <c r="B184" s="51">
        <f t="shared" si="17"/>
        <v>0</v>
      </c>
      <c r="C184" s="51">
        <f t="shared" si="19"/>
        <v>1.727674187621861E-281</v>
      </c>
      <c r="D184" s="51">
        <f t="shared" si="20"/>
        <v>6.017375586072476E-09</v>
      </c>
      <c r="G184" s="51">
        <f>D184-60</f>
        <v>-59.99999999398263</v>
      </c>
    </row>
    <row r="185" spans="1:7" ht="12.75">
      <c r="A185" s="51">
        <f t="shared" si="18"/>
        <v>145.1599999999992</v>
      </c>
      <c r="B185" s="51">
        <f t="shared" si="17"/>
        <v>0</v>
      </c>
      <c r="C185" s="51">
        <f t="shared" si="19"/>
        <v>4.120020299211431E-287</v>
      </c>
      <c r="D185" s="51">
        <f t="shared" si="20"/>
        <v>6.371022658824673E-08</v>
      </c>
      <c r="G185" s="51">
        <f aca="true" t="shared" si="21" ref="G185:G223">D185-60</f>
        <v>-59.999999936289775</v>
      </c>
    </row>
    <row r="186" spans="1:7" ht="12.75">
      <c r="A186" s="51">
        <f t="shared" si="18"/>
        <v>145.1649999999992</v>
      </c>
      <c r="B186" s="51">
        <f t="shared" si="17"/>
        <v>0</v>
      </c>
      <c r="C186" s="51">
        <f t="shared" si="19"/>
        <v>8.648527337956589E-293</v>
      </c>
      <c r="D186" s="51">
        <f t="shared" si="20"/>
        <v>5.937675719893439E-07</v>
      </c>
      <c r="G186" s="51">
        <f t="shared" si="21"/>
        <v>-59.999999406232426</v>
      </c>
    </row>
    <row r="187" spans="1:7" ht="12.75">
      <c r="A187" s="51">
        <f t="shared" si="18"/>
        <v>145.1699999999992</v>
      </c>
      <c r="B187" s="51">
        <f t="shared" si="17"/>
        <v>0</v>
      </c>
      <c r="C187" s="51">
        <f t="shared" si="19"/>
        <v>1.598049637713253E-298</v>
      </c>
      <c r="D187" s="51">
        <f t="shared" si="20"/>
        <v>4.871123007879338E-06</v>
      </c>
      <c r="G187" s="51">
        <f t="shared" si="21"/>
        <v>-59.99999512887699</v>
      </c>
    </row>
    <row r="188" spans="1:7" ht="12.75">
      <c r="A188" s="51">
        <f t="shared" si="18"/>
        <v>145.1749999999992</v>
      </c>
      <c r="B188" s="51">
        <f t="shared" si="17"/>
        <v>0</v>
      </c>
      <c r="C188" s="51">
        <f t="shared" si="19"/>
        <v>2.5992237288076057E-304</v>
      </c>
      <c r="D188" s="51">
        <f t="shared" si="20"/>
        <v>3.517604545018113E-05</v>
      </c>
      <c r="G188" s="51">
        <f t="shared" si="21"/>
        <v>-59.99996482395455</v>
      </c>
    </row>
    <row r="189" spans="1:7" ht="12.75">
      <c r="A189" s="51">
        <f t="shared" si="18"/>
        <v>145.17999999999918</v>
      </c>
      <c r="B189" s="51">
        <f t="shared" si="17"/>
        <v>0</v>
      </c>
      <c r="C189" s="51">
        <f t="shared" si="19"/>
        <v>0</v>
      </c>
      <c r="D189" s="51">
        <f t="shared" si="20"/>
        <v>0.00022359919025944494</v>
      </c>
      <c r="G189" s="51">
        <f t="shared" si="21"/>
        <v>-59.99977640080974</v>
      </c>
    </row>
    <row r="190" spans="1:7" ht="12.75">
      <c r="A190" s="51">
        <f t="shared" si="18"/>
        <v>145.18499999999918</v>
      </c>
      <c r="B190" s="51">
        <f t="shared" si="17"/>
        <v>0</v>
      </c>
      <c r="C190" s="51">
        <f t="shared" si="19"/>
        <v>0</v>
      </c>
      <c r="D190" s="51">
        <f t="shared" si="20"/>
        <v>0.0012511193322724704</v>
      </c>
      <c r="G190" s="51">
        <f t="shared" si="21"/>
        <v>-59.998748880667726</v>
      </c>
    </row>
    <row r="191" spans="1:7" ht="12.75">
      <c r="A191" s="51">
        <f t="shared" si="18"/>
        <v>145.18999999999917</v>
      </c>
      <c r="B191" s="51">
        <f t="shared" si="17"/>
        <v>0</v>
      </c>
      <c r="C191" s="51">
        <f t="shared" si="19"/>
        <v>0</v>
      </c>
      <c r="D191" s="51">
        <f t="shared" si="20"/>
        <v>0.006162153875620226</v>
      </c>
      <c r="G191" s="51">
        <f t="shared" si="21"/>
        <v>-59.99383784612438</v>
      </c>
    </row>
    <row r="192" spans="1:7" ht="12.75">
      <c r="A192" s="51">
        <f t="shared" si="18"/>
        <v>145.19499999999917</v>
      </c>
      <c r="B192" s="51">
        <f t="shared" si="17"/>
        <v>0</v>
      </c>
      <c r="C192" s="51">
        <f t="shared" si="19"/>
        <v>0</v>
      </c>
      <c r="D192" s="51">
        <f t="shared" si="20"/>
        <v>0.026716012540861176</v>
      </c>
      <c r="G192" s="51">
        <f t="shared" si="21"/>
        <v>-59.97328398745914</v>
      </c>
    </row>
    <row r="193" spans="1:7" ht="12.75">
      <c r="A193" s="51">
        <f t="shared" si="18"/>
        <v>145.19999999999916</v>
      </c>
      <c r="B193" s="51">
        <f t="shared" si="17"/>
        <v>0</v>
      </c>
      <c r="C193" s="51">
        <f t="shared" si="19"/>
        <v>0</v>
      </c>
      <c r="D193" s="51">
        <f t="shared" si="20"/>
        <v>0.10195676191142614</v>
      </c>
      <c r="G193" s="51">
        <f t="shared" si="21"/>
        <v>-59.898043238088576</v>
      </c>
    </row>
    <row r="194" spans="1:7" ht="12.75">
      <c r="A194" s="51">
        <f t="shared" si="18"/>
        <v>145.20499999999916</v>
      </c>
      <c r="B194" s="51">
        <f t="shared" si="17"/>
        <v>0</v>
      </c>
      <c r="C194" s="51">
        <f t="shared" si="19"/>
        <v>0</v>
      </c>
      <c r="D194" s="51">
        <f t="shared" si="20"/>
        <v>0.3425040609706961</v>
      </c>
      <c r="G194" s="51">
        <f t="shared" si="21"/>
        <v>-59.6574959390293</v>
      </c>
    </row>
    <row r="195" spans="1:7" ht="12.75">
      <c r="A195" s="51">
        <f t="shared" si="18"/>
        <v>145.20999999999916</v>
      </c>
      <c r="B195" s="51">
        <f t="shared" si="17"/>
        <v>0</v>
      </c>
      <c r="C195" s="51">
        <f t="shared" si="19"/>
        <v>0</v>
      </c>
      <c r="D195" s="51">
        <f t="shared" si="20"/>
        <v>1.0127930487528036</v>
      </c>
      <c r="G195" s="51">
        <f t="shared" si="21"/>
        <v>-58.987206951247195</v>
      </c>
    </row>
    <row r="196" spans="1:7" ht="12.75">
      <c r="A196" s="51">
        <f t="shared" si="18"/>
        <v>145.21499999999915</v>
      </c>
      <c r="B196" s="51">
        <f t="shared" si="17"/>
        <v>0</v>
      </c>
      <c r="C196" s="51">
        <f t="shared" si="19"/>
        <v>0</v>
      </c>
      <c r="D196" s="51">
        <f t="shared" si="20"/>
        <v>2.6362160170046645</v>
      </c>
      <c r="G196" s="51">
        <f t="shared" si="21"/>
        <v>-57.363783982995336</v>
      </c>
    </row>
    <row r="197" spans="1:7" ht="12.75">
      <c r="A197" s="51">
        <f t="shared" si="18"/>
        <v>145.21999999999915</v>
      </c>
      <c r="B197" s="51">
        <f t="shared" si="17"/>
        <v>0</v>
      </c>
      <c r="C197" s="51">
        <f t="shared" si="19"/>
        <v>0</v>
      </c>
      <c r="D197" s="51">
        <f t="shared" si="20"/>
        <v>6.040133985584531</v>
      </c>
      <c r="G197" s="51">
        <f t="shared" si="21"/>
        <v>-53.95986601441547</v>
      </c>
    </row>
    <row r="198" spans="1:7" ht="12.75">
      <c r="A198" s="51">
        <f t="shared" si="18"/>
        <v>145.22499999999914</v>
      </c>
      <c r="B198" s="51">
        <f t="shared" si="17"/>
        <v>0</v>
      </c>
      <c r="C198" s="51">
        <f t="shared" si="19"/>
        <v>0</v>
      </c>
      <c r="D198" s="51">
        <f t="shared" si="20"/>
        <v>12.181967773734577</v>
      </c>
      <c r="G198" s="51">
        <f t="shared" si="21"/>
        <v>-47.81803222626542</v>
      </c>
    </row>
    <row r="199" spans="1:7" ht="12.75">
      <c r="A199" s="51">
        <f t="shared" si="18"/>
        <v>145.22999999999914</v>
      </c>
      <c r="B199" s="51">
        <f t="shared" si="17"/>
        <v>0</v>
      </c>
      <c r="C199" s="51">
        <f t="shared" si="19"/>
        <v>0</v>
      </c>
      <c r="D199" s="51">
        <f t="shared" si="20"/>
        <v>21.626867313965036</v>
      </c>
      <c r="G199" s="51">
        <f t="shared" si="21"/>
        <v>-38.373132686034964</v>
      </c>
    </row>
    <row r="200" spans="1:7" ht="12.75">
      <c r="A200" s="51">
        <f t="shared" si="18"/>
        <v>145.23499999999913</v>
      </c>
      <c r="B200" s="51">
        <f t="shared" si="17"/>
        <v>0</v>
      </c>
      <c r="C200" s="51">
        <f t="shared" si="19"/>
        <v>0</v>
      </c>
      <c r="D200" s="51">
        <f t="shared" si="20"/>
        <v>33.79676102785562</v>
      </c>
      <c r="G200" s="51">
        <f t="shared" si="21"/>
        <v>-26.203238972144383</v>
      </c>
    </row>
    <row r="201" spans="1:7" ht="12.75">
      <c r="A201" s="51">
        <f t="shared" si="18"/>
        <v>145.23999999999913</v>
      </c>
      <c r="B201" s="51">
        <f t="shared" si="17"/>
        <v>0</v>
      </c>
      <c r="C201" s="51">
        <f t="shared" si="19"/>
        <v>0</v>
      </c>
      <c r="D201" s="51">
        <f t="shared" si="20"/>
        <v>46.490245730926674</v>
      </c>
      <c r="G201" s="51">
        <f t="shared" si="21"/>
        <v>-13.509754269073326</v>
      </c>
    </row>
    <row r="202" spans="1:7" ht="12.75">
      <c r="A202" s="51">
        <f t="shared" si="18"/>
        <v>145.24499999999912</v>
      </c>
      <c r="B202" s="51">
        <f t="shared" si="17"/>
        <v>0</v>
      </c>
      <c r="C202" s="51">
        <f t="shared" si="19"/>
        <v>0</v>
      </c>
      <c r="D202" s="51">
        <f t="shared" si="20"/>
        <v>56.29293574188773</v>
      </c>
      <c r="G202" s="51">
        <f t="shared" si="21"/>
        <v>-3.7070642581122684</v>
      </c>
    </row>
    <row r="203" spans="1:7" ht="12.75">
      <c r="A203" s="51">
        <f t="shared" si="18"/>
        <v>145.24999999999912</v>
      </c>
      <c r="B203" s="51">
        <f aca="true" t="shared" si="22" ref="B203:B223">$C$6*EXP(1)^(-1*((A203-$D$6)^2)/(2*($G$6^2)))</f>
        <v>0</v>
      </c>
      <c r="C203" s="51">
        <f t="shared" si="19"/>
        <v>0</v>
      </c>
      <c r="D203" s="51">
        <f t="shared" si="20"/>
        <v>60</v>
      </c>
      <c r="G203" s="51">
        <f t="shared" si="21"/>
        <v>0</v>
      </c>
    </row>
    <row r="204" spans="1:7" ht="12.75">
      <c r="A204" s="51">
        <f t="shared" si="18"/>
        <v>145.25499999999911</v>
      </c>
      <c r="B204" s="51">
        <f t="shared" si="22"/>
        <v>0</v>
      </c>
      <c r="C204" s="51">
        <f t="shared" si="19"/>
        <v>0</v>
      </c>
      <c r="D204" s="51">
        <f t="shared" si="20"/>
        <v>56.29293574441825</v>
      </c>
      <c r="G204" s="51">
        <f t="shared" si="21"/>
        <v>-3.7070642555817486</v>
      </c>
    </row>
    <row r="205" spans="1:7" ht="12.75">
      <c r="A205" s="51">
        <f t="shared" si="18"/>
        <v>145.2599999999991</v>
      </c>
      <c r="B205" s="51">
        <f t="shared" si="22"/>
        <v>0</v>
      </c>
      <c r="C205" s="51">
        <f t="shared" si="19"/>
        <v>0</v>
      </c>
      <c r="D205" s="51">
        <f t="shared" si="20"/>
        <v>46.49024573510639</v>
      </c>
      <c r="G205" s="51">
        <f t="shared" si="21"/>
        <v>-13.509754264893608</v>
      </c>
    </row>
    <row r="206" spans="1:7" ht="12.75">
      <c r="A206" s="51">
        <f t="shared" si="18"/>
        <v>145.2649999999991</v>
      </c>
      <c r="B206" s="51">
        <f t="shared" si="22"/>
        <v>0</v>
      </c>
      <c r="C206" s="51">
        <f t="shared" si="19"/>
        <v>0</v>
      </c>
      <c r="D206" s="51">
        <f t="shared" si="20"/>
        <v>33.796761032413386</v>
      </c>
      <c r="G206" s="51">
        <f t="shared" si="21"/>
        <v>-26.203238967586614</v>
      </c>
    </row>
    <row r="207" spans="1:7" ht="12.75">
      <c r="A207" s="51">
        <f t="shared" si="18"/>
        <v>145.2699999999991</v>
      </c>
      <c r="B207" s="51">
        <f t="shared" si="22"/>
        <v>0</v>
      </c>
      <c r="C207" s="51">
        <f t="shared" si="19"/>
        <v>0</v>
      </c>
      <c r="D207" s="51">
        <f t="shared" si="20"/>
        <v>21.62686731785378</v>
      </c>
      <c r="G207" s="51">
        <f t="shared" si="21"/>
        <v>-38.37313268214622</v>
      </c>
    </row>
    <row r="208" spans="1:7" ht="12.75">
      <c r="A208" s="51">
        <f t="shared" si="18"/>
        <v>145.2749999999991</v>
      </c>
      <c r="B208" s="51">
        <f t="shared" si="22"/>
        <v>0</v>
      </c>
      <c r="C208" s="51">
        <f t="shared" si="19"/>
        <v>0</v>
      </c>
      <c r="D208" s="51">
        <f t="shared" si="20"/>
        <v>12.18196777647264</v>
      </c>
      <c r="G208" s="51">
        <f t="shared" si="21"/>
        <v>-47.81803222352736</v>
      </c>
    </row>
    <row r="209" spans="1:7" ht="12.75">
      <c r="A209" s="51">
        <f t="shared" si="18"/>
        <v>145.2799999999991</v>
      </c>
      <c r="B209" s="51">
        <f t="shared" si="22"/>
        <v>0</v>
      </c>
      <c r="C209" s="51">
        <f t="shared" si="19"/>
        <v>0</v>
      </c>
      <c r="D209" s="51">
        <f t="shared" si="20"/>
        <v>6.040133987213656</v>
      </c>
      <c r="G209" s="51">
        <f t="shared" si="21"/>
        <v>-53.95986601278634</v>
      </c>
    </row>
    <row r="210" spans="1:7" ht="12.75">
      <c r="A210" s="51">
        <f t="shared" si="18"/>
        <v>145.2849999999991</v>
      </c>
      <c r="B210" s="51">
        <f t="shared" si="22"/>
        <v>0</v>
      </c>
      <c r="C210" s="51">
        <f t="shared" si="19"/>
        <v>0</v>
      </c>
      <c r="D210" s="51">
        <f t="shared" si="20"/>
        <v>2.6362160178341982</v>
      </c>
      <c r="G210" s="51">
        <f t="shared" si="21"/>
        <v>-57.3637839821658</v>
      </c>
    </row>
    <row r="211" spans="1:7" ht="12.75">
      <c r="A211" s="51">
        <f t="shared" si="18"/>
        <v>145.28999999999908</v>
      </c>
      <c r="B211" s="51">
        <f t="shared" si="22"/>
        <v>0</v>
      </c>
      <c r="C211" s="51">
        <f t="shared" si="19"/>
        <v>0</v>
      </c>
      <c r="D211" s="51">
        <f t="shared" si="20"/>
        <v>1.012793049117026</v>
      </c>
      <c r="G211" s="51">
        <f t="shared" si="21"/>
        <v>-58.98720695088297</v>
      </c>
    </row>
    <row r="212" spans="1:7" ht="12.75">
      <c r="A212" s="51">
        <f t="shared" si="18"/>
        <v>145.29499999999908</v>
      </c>
      <c r="B212" s="51">
        <f t="shared" si="22"/>
        <v>0</v>
      </c>
      <c r="C212" s="51">
        <f t="shared" si="19"/>
        <v>0</v>
      </c>
      <c r="D212" s="51">
        <f t="shared" si="20"/>
        <v>0.34250406110926435</v>
      </c>
      <c r="G212" s="51">
        <f t="shared" si="21"/>
        <v>-59.65749593889073</v>
      </c>
    </row>
    <row r="213" spans="1:7" ht="12.75">
      <c r="A213" s="51">
        <f t="shared" si="18"/>
        <v>145.29999999999907</v>
      </c>
      <c r="B213" s="51">
        <f t="shared" si="22"/>
        <v>0</v>
      </c>
      <c r="C213" s="51">
        <f t="shared" si="19"/>
        <v>0</v>
      </c>
      <c r="D213" s="51">
        <f t="shared" si="20"/>
        <v>0.1019567619572584</v>
      </c>
      <c r="G213" s="51">
        <f t="shared" si="21"/>
        <v>-59.89804323804274</v>
      </c>
    </row>
    <row r="214" spans="1:7" ht="12.75">
      <c r="A214" s="51">
        <f t="shared" si="18"/>
        <v>145.30499999999907</v>
      </c>
      <c r="B214" s="51">
        <f t="shared" si="22"/>
        <v>0</v>
      </c>
      <c r="C214" s="51">
        <f t="shared" si="19"/>
        <v>0</v>
      </c>
      <c r="D214" s="51">
        <f t="shared" si="20"/>
        <v>0.02671601255407169</v>
      </c>
      <c r="G214" s="51">
        <f t="shared" si="21"/>
        <v>-59.97328398744593</v>
      </c>
    </row>
    <row r="215" spans="1:7" ht="12.75">
      <c r="A215" s="51">
        <f t="shared" si="18"/>
        <v>145.30999999999906</v>
      </c>
      <c r="B215" s="51">
        <f t="shared" si="22"/>
        <v>0</v>
      </c>
      <c r="C215" s="51">
        <f t="shared" si="19"/>
        <v>0</v>
      </c>
      <c r="D215" s="51">
        <f t="shared" si="20"/>
        <v>0.006162153878944298</v>
      </c>
      <c r="G215" s="51">
        <f t="shared" si="21"/>
        <v>-59.99383784612105</v>
      </c>
    </row>
    <row r="216" spans="1:7" ht="12.75">
      <c r="A216" s="51">
        <f t="shared" si="18"/>
        <v>145.31499999999906</v>
      </c>
      <c r="B216" s="51">
        <f t="shared" si="22"/>
        <v>0</v>
      </c>
      <c r="C216" s="51">
        <f t="shared" si="19"/>
        <v>0</v>
      </c>
      <c r="D216" s="51">
        <f t="shared" si="20"/>
        <v>0.0012511193330036066</v>
      </c>
      <c r="G216" s="51">
        <f t="shared" si="21"/>
        <v>-59.998748880666994</v>
      </c>
    </row>
    <row r="217" spans="1:7" ht="12.75">
      <c r="A217" s="51">
        <f t="shared" si="18"/>
        <v>145.31999999999906</v>
      </c>
      <c r="B217" s="51">
        <f t="shared" si="22"/>
        <v>0</v>
      </c>
      <c r="C217" s="51">
        <f t="shared" si="19"/>
        <v>0</v>
      </c>
      <c r="D217" s="51">
        <f t="shared" si="20"/>
        <v>0.00022359919040016452</v>
      </c>
      <c r="G217" s="51">
        <f t="shared" si="21"/>
        <v>-59.9997764008096</v>
      </c>
    </row>
    <row r="218" spans="1:7" ht="12.75">
      <c r="A218" s="51">
        <f t="shared" si="18"/>
        <v>145.32499999999905</v>
      </c>
      <c r="B218" s="51">
        <f t="shared" si="22"/>
        <v>0</v>
      </c>
      <c r="C218" s="51">
        <f t="shared" si="19"/>
        <v>0</v>
      </c>
      <c r="D218" s="51">
        <f t="shared" si="20"/>
        <v>3.517604547389996E-05</v>
      </c>
      <c r="G218" s="51">
        <f t="shared" si="21"/>
        <v>-59.99996482395453</v>
      </c>
    </row>
    <row r="219" spans="1:7" ht="12.75">
      <c r="A219" s="51">
        <f t="shared" si="18"/>
        <v>145.32999999999905</v>
      </c>
      <c r="B219" s="51">
        <f t="shared" si="22"/>
        <v>0</v>
      </c>
      <c r="C219" s="51">
        <f t="shared" si="19"/>
        <v>0</v>
      </c>
      <c r="D219" s="51">
        <f t="shared" si="20"/>
        <v>4.87112301138286E-06</v>
      </c>
      <c r="G219" s="51">
        <f t="shared" si="21"/>
        <v>-59.99999512887699</v>
      </c>
    </row>
    <row r="220" spans="1:7" ht="12.75">
      <c r="A220" s="51">
        <f t="shared" si="18"/>
        <v>145.33499999999904</v>
      </c>
      <c r="B220" s="51">
        <f t="shared" si="22"/>
        <v>0</v>
      </c>
      <c r="C220" s="51">
        <f t="shared" si="19"/>
        <v>0</v>
      </c>
      <c r="D220" s="51">
        <f t="shared" si="20"/>
        <v>5.937675724430986E-07</v>
      </c>
      <c r="G220" s="51">
        <f t="shared" si="21"/>
        <v>-59.999999406232426</v>
      </c>
    </row>
    <row r="221" spans="1:7" ht="12.75">
      <c r="A221" s="51">
        <f t="shared" si="18"/>
        <v>145.33999999999904</v>
      </c>
      <c r="B221" s="51">
        <f t="shared" si="22"/>
        <v>0</v>
      </c>
      <c r="C221" s="51">
        <f t="shared" si="19"/>
        <v>0</v>
      </c>
      <c r="D221" s="51">
        <f t="shared" si="20"/>
        <v>6.371022663979774E-08</v>
      </c>
      <c r="G221" s="51">
        <f>D221-60</f>
        <v>-59.999999936289775</v>
      </c>
    </row>
    <row r="222" spans="1:7" ht="12.75">
      <c r="A222" s="51">
        <f t="shared" si="18"/>
        <v>145.34499999999903</v>
      </c>
      <c r="B222" s="51">
        <f t="shared" si="22"/>
        <v>0</v>
      </c>
      <c r="C222" s="51">
        <f t="shared" si="19"/>
        <v>0</v>
      </c>
      <c r="D222" s="51">
        <f t="shared" si="20"/>
        <v>6.0173755912119215E-09</v>
      </c>
      <c r="G222" s="51">
        <f t="shared" si="21"/>
        <v>-59.99999999398263</v>
      </c>
    </row>
    <row r="223" spans="1:7" ht="12.75">
      <c r="A223" s="51">
        <f t="shared" si="18"/>
        <v>145.34999999999903</v>
      </c>
      <c r="B223" s="51">
        <f t="shared" si="22"/>
        <v>0</v>
      </c>
      <c r="C223" s="51">
        <f t="shared" si="19"/>
        <v>0</v>
      </c>
      <c r="D223" s="51">
        <f t="shared" si="20"/>
        <v>5.002768259001739E-10</v>
      </c>
      <c r="G223" s="51">
        <f t="shared" si="21"/>
        <v>-59.99999999949972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3">
      <selection activeCell="B23" sqref="B23"/>
    </sheetView>
  </sheetViews>
  <sheetFormatPr defaultColWidth="11.00390625" defaultRowHeight="12.75"/>
  <cols>
    <col min="1" max="1" width="18.375" style="0" bestFit="1" customWidth="1"/>
    <col min="2" max="2" width="54.125" style="27" bestFit="1" customWidth="1"/>
  </cols>
  <sheetData>
    <row r="1" spans="1:3" ht="13.5">
      <c r="A1" s="12" t="s">
        <v>124</v>
      </c>
      <c r="B1" s="26"/>
      <c r="C1" s="13"/>
    </row>
    <row r="2" spans="1:3" ht="13.5">
      <c r="A2" s="15" t="s">
        <v>125</v>
      </c>
      <c r="B2" s="26" t="s">
        <v>21</v>
      </c>
      <c r="C2" s="16"/>
    </row>
    <row r="3" spans="1:3" ht="13.5">
      <c r="A3" s="15" t="s">
        <v>126</v>
      </c>
      <c r="B3" s="26" t="s">
        <v>22</v>
      </c>
      <c r="C3" s="16"/>
    </row>
    <row r="4" spans="1:3" ht="13.5">
      <c r="A4" s="15"/>
      <c r="B4" s="26"/>
      <c r="C4" s="16"/>
    </row>
    <row r="5" spans="1:3" ht="13.5">
      <c r="A5" s="15" t="s">
        <v>127</v>
      </c>
      <c r="B5" s="26" t="s">
        <v>23</v>
      </c>
      <c r="C5" s="16"/>
    </row>
    <row r="6" spans="1:3" ht="13.5">
      <c r="A6" s="15"/>
      <c r="B6" s="26"/>
      <c r="C6" s="16"/>
    </row>
    <row r="7" spans="1:3" ht="13.5">
      <c r="A7" s="15" t="s">
        <v>89</v>
      </c>
      <c r="B7" s="26" t="s">
        <v>61</v>
      </c>
      <c r="C7" s="16"/>
    </row>
    <row r="8" spans="1:3" ht="12.75">
      <c r="A8" s="1" t="s">
        <v>116</v>
      </c>
      <c r="B8" s="26" t="s">
        <v>62</v>
      </c>
      <c r="C8" s="2"/>
    </row>
    <row r="9" spans="1:3" ht="13.5">
      <c r="A9" s="15"/>
      <c r="B9" s="26"/>
      <c r="C9" s="16"/>
    </row>
    <row r="10" spans="1:3" ht="13.5">
      <c r="A10" s="15" t="s">
        <v>117</v>
      </c>
      <c r="B10" s="26" t="s">
        <v>63</v>
      </c>
      <c r="C10" s="16"/>
    </row>
    <row r="11" spans="1:3" ht="13.5">
      <c r="A11" s="15" t="s">
        <v>118</v>
      </c>
      <c r="B11" s="26" t="s">
        <v>64</v>
      </c>
      <c r="C11" s="16"/>
    </row>
    <row r="12" spans="1:3" ht="13.5">
      <c r="A12" s="15"/>
      <c r="B12" s="26"/>
      <c r="C12" s="16"/>
    </row>
    <row r="13" spans="1:3" ht="13.5">
      <c r="A13" s="15" t="s">
        <v>119</v>
      </c>
      <c r="B13" s="26" t="s">
        <v>65</v>
      </c>
      <c r="C13" s="16"/>
    </row>
    <row r="14" spans="1:3" ht="13.5">
      <c r="A14" s="15"/>
      <c r="B14" s="26" t="s">
        <v>66</v>
      </c>
      <c r="C14" s="16"/>
    </row>
    <row r="15" spans="1:3" ht="13.5">
      <c r="A15" s="15"/>
      <c r="B15" s="26" t="s">
        <v>67</v>
      </c>
      <c r="C15" s="16"/>
    </row>
    <row r="16" spans="1:3" ht="13.5">
      <c r="A16" s="15" t="s">
        <v>120</v>
      </c>
      <c r="B16" s="26" t="s">
        <v>68</v>
      </c>
      <c r="C16" s="16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16"/>
  <sheetViews>
    <sheetView workbookViewId="0" topLeftCell="A12">
      <selection activeCell="C15" sqref="C15"/>
    </sheetView>
  </sheetViews>
  <sheetFormatPr defaultColWidth="11.00390625" defaultRowHeight="12.75"/>
  <cols>
    <col min="1" max="1" width="13.25390625" style="0" customWidth="1"/>
    <col min="2" max="2" width="8.625" style="0" bestFit="1" customWidth="1"/>
    <col min="3" max="3" width="9.375" style="48" bestFit="1" customWidth="1"/>
    <col min="4" max="4" width="12.00390625" style="0" bestFit="1" customWidth="1"/>
  </cols>
  <sheetData>
    <row r="1" ht="12.75">
      <c r="A1" t="s">
        <v>1</v>
      </c>
    </row>
    <row r="2" ht="12.75">
      <c r="A2" t="s">
        <v>2</v>
      </c>
    </row>
    <row r="6" ht="12.75">
      <c r="A6" t="s">
        <v>3</v>
      </c>
    </row>
    <row r="7" ht="12.75">
      <c r="A7" t="s">
        <v>4</v>
      </c>
    </row>
    <row r="8" ht="12.75">
      <c r="A8" t="s">
        <v>5</v>
      </c>
    </row>
    <row r="9" ht="12.75">
      <c r="A9" t="s">
        <v>6</v>
      </c>
    </row>
    <row r="10" ht="12.75">
      <c r="A10" t="s">
        <v>7</v>
      </c>
    </row>
    <row r="11" ht="12.75">
      <c r="A11" t="s">
        <v>8</v>
      </c>
    </row>
    <row r="12" ht="12.75">
      <c r="A12" t="s">
        <v>9</v>
      </c>
    </row>
    <row r="13" ht="12.75">
      <c r="A13" t="s">
        <v>10</v>
      </c>
    </row>
    <row r="15" spans="1:4" ht="12.75">
      <c r="A15" t="s">
        <v>13</v>
      </c>
      <c r="B15" t="s">
        <v>14</v>
      </c>
      <c r="C15" s="48" t="s">
        <v>11</v>
      </c>
      <c r="D15" t="s">
        <v>12</v>
      </c>
    </row>
    <row r="16" spans="1:5" ht="12.75">
      <c r="A16" s="57">
        <v>145239800</v>
      </c>
      <c r="B16" s="48">
        <f>A16/(10^6)</f>
        <v>145.2398</v>
      </c>
      <c r="C16" s="48">
        <v>-131.6673</v>
      </c>
      <c r="D16" s="57">
        <v>0</v>
      </c>
      <c r="E16" s="48">
        <f>C16+130</f>
        <v>-1.6673000000000116</v>
      </c>
    </row>
    <row r="17" spans="1:5" ht="12.75">
      <c r="A17" s="57">
        <v>145239825</v>
      </c>
      <c r="B17" s="48">
        <f aca="true" t="shared" si="0" ref="B17:B80">A17/(10^6)</f>
        <v>145.239825</v>
      </c>
      <c r="C17" s="48">
        <v>-131.6482</v>
      </c>
      <c r="D17" s="57">
        <v>0</v>
      </c>
      <c r="E17" s="48">
        <f aca="true" t="shared" si="1" ref="E17:E80">C17+130</f>
        <v>-1.6482000000000028</v>
      </c>
    </row>
    <row r="18" spans="1:5" ht="12.75">
      <c r="A18" s="57">
        <v>145239850</v>
      </c>
      <c r="B18" s="48">
        <f t="shared" si="0"/>
        <v>145.23985</v>
      </c>
      <c r="C18" s="48">
        <v>-130.8595</v>
      </c>
      <c r="D18" s="57">
        <v>0</v>
      </c>
      <c r="E18" s="48">
        <f t="shared" si="1"/>
        <v>-0.859499999999997</v>
      </c>
    </row>
    <row r="19" spans="1:5" ht="12.75">
      <c r="A19" s="57">
        <v>145239875</v>
      </c>
      <c r="B19" s="48">
        <f t="shared" si="0"/>
        <v>145.239875</v>
      </c>
      <c r="C19" s="48">
        <v>-130.0534</v>
      </c>
      <c r="D19" s="57">
        <v>0</v>
      </c>
      <c r="E19" s="48">
        <f t="shared" si="1"/>
        <v>-0.05340000000001055</v>
      </c>
    </row>
    <row r="20" spans="1:5" ht="12.75">
      <c r="A20" s="57">
        <v>145239900</v>
      </c>
      <c r="B20" s="48">
        <f t="shared" si="0"/>
        <v>145.2399</v>
      </c>
      <c r="C20" s="48">
        <v>-130.115</v>
      </c>
      <c r="D20" s="57">
        <v>0</v>
      </c>
      <c r="E20" s="48">
        <f t="shared" si="1"/>
        <v>-0.1150000000000091</v>
      </c>
    </row>
    <row r="21" spans="1:5" ht="12.75">
      <c r="A21" s="57">
        <v>145239925</v>
      </c>
      <c r="B21" s="48">
        <f t="shared" si="0"/>
        <v>145.239925</v>
      </c>
      <c r="C21" s="48">
        <v>-130.9813</v>
      </c>
      <c r="D21" s="57">
        <v>0</v>
      </c>
      <c r="E21" s="48">
        <f t="shared" si="1"/>
        <v>-0.9813000000000045</v>
      </c>
    </row>
    <row r="22" spans="1:5" ht="12.75">
      <c r="A22" s="57">
        <v>145239950</v>
      </c>
      <c r="B22" s="48">
        <f t="shared" si="0"/>
        <v>145.23995</v>
      </c>
      <c r="C22" s="48">
        <v>-130.662</v>
      </c>
      <c r="D22" s="57">
        <v>0</v>
      </c>
      <c r="E22" s="48">
        <f t="shared" si="1"/>
        <v>-0.6620000000000061</v>
      </c>
    </row>
    <row r="23" spans="1:5" ht="12.75">
      <c r="A23" s="57">
        <v>145239975</v>
      </c>
      <c r="B23" s="48">
        <f t="shared" si="0"/>
        <v>145.239975</v>
      </c>
      <c r="C23" s="48">
        <v>-131.5718</v>
      </c>
      <c r="D23" s="57">
        <v>0</v>
      </c>
      <c r="E23" s="48">
        <f t="shared" si="1"/>
        <v>-1.571799999999996</v>
      </c>
    </row>
    <row r="24" spans="1:5" ht="12.75">
      <c r="A24" s="57">
        <v>145240000</v>
      </c>
      <c r="B24" s="48">
        <f t="shared" si="0"/>
        <v>145.24</v>
      </c>
      <c r="C24" s="48">
        <v>-131.489</v>
      </c>
      <c r="D24" s="57">
        <v>0</v>
      </c>
      <c r="E24" s="48">
        <f t="shared" si="1"/>
        <v>-1.4890000000000043</v>
      </c>
    </row>
    <row r="25" spans="1:5" ht="12.75">
      <c r="A25" s="57">
        <v>145240025</v>
      </c>
      <c r="B25" s="48">
        <f t="shared" si="0"/>
        <v>145.240025</v>
      </c>
      <c r="C25" s="48">
        <v>-130.1643</v>
      </c>
      <c r="D25" s="57">
        <v>0</v>
      </c>
      <c r="E25" s="48">
        <f t="shared" si="1"/>
        <v>-0.16429999999999723</v>
      </c>
    </row>
    <row r="26" spans="1:5" ht="12.75">
      <c r="A26" s="57">
        <v>145240050</v>
      </c>
      <c r="B26" s="48">
        <f t="shared" si="0"/>
        <v>145.24005</v>
      </c>
      <c r="C26" s="48">
        <v>-130.7335</v>
      </c>
      <c r="D26" s="57">
        <v>0</v>
      </c>
      <c r="E26" s="48">
        <f t="shared" si="1"/>
        <v>-0.7334999999999923</v>
      </c>
    </row>
    <row r="27" spans="1:5" ht="12.75">
      <c r="A27" s="57">
        <v>145240075</v>
      </c>
      <c r="B27" s="48">
        <f t="shared" si="0"/>
        <v>145.240075</v>
      </c>
      <c r="C27" s="48">
        <v>-129.8929</v>
      </c>
      <c r="D27" s="57">
        <v>0</v>
      </c>
      <c r="E27" s="48">
        <f t="shared" si="1"/>
        <v>0.10710000000000264</v>
      </c>
    </row>
    <row r="28" spans="1:5" ht="12.75">
      <c r="A28" s="57">
        <v>145240100</v>
      </c>
      <c r="B28" s="48">
        <f t="shared" si="0"/>
        <v>145.2401</v>
      </c>
      <c r="C28" s="48">
        <v>-131.0588</v>
      </c>
      <c r="D28" s="57">
        <v>0</v>
      </c>
      <c r="E28" s="48">
        <f t="shared" si="1"/>
        <v>-1.0587999999999909</v>
      </c>
    </row>
    <row r="29" spans="1:5" ht="12.75">
      <c r="A29" s="57">
        <v>145240125</v>
      </c>
      <c r="B29" s="48">
        <f t="shared" si="0"/>
        <v>145.240125</v>
      </c>
      <c r="C29" s="48">
        <v>-130.6611</v>
      </c>
      <c r="D29" s="57">
        <v>0</v>
      </c>
      <c r="E29" s="48">
        <f t="shared" si="1"/>
        <v>-0.6611000000000047</v>
      </c>
    </row>
    <row r="30" spans="1:5" ht="12.75">
      <c r="A30" s="57">
        <v>145240150</v>
      </c>
      <c r="B30" s="48">
        <f t="shared" si="0"/>
        <v>145.24015</v>
      </c>
      <c r="C30" s="48">
        <v>-130.8404</v>
      </c>
      <c r="D30" s="57">
        <v>0</v>
      </c>
      <c r="E30" s="48">
        <f t="shared" si="1"/>
        <v>-0.8403999999999883</v>
      </c>
    </row>
    <row r="31" spans="1:5" ht="12.75">
      <c r="A31" s="57">
        <v>145240175</v>
      </c>
      <c r="B31" s="48">
        <f t="shared" si="0"/>
        <v>145.240175</v>
      </c>
      <c r="C31" s="48">
        <v>-129.9571</v>
      </c>
      <c r="D31" s="57">
        <v>0</v>
      </c>
      <c r="E31" s="48">
        <f t="shared" si="1"/>
        <v>0.04290000000000305</v>
      </c>
    </row>
    <row r="32" spans="1:5" ht="12.75">
      <c r="A32" s="57">
        <v>145240200</v>
      </c>
      <c r="B32" s="48">
        <f t="shared" si="0"/>
        <v>145.2402</v>
      </c>
      <c r="C32" s="48">
        <v>-130.9122</v>
      </c>
      <c r="D32" s="57">
        <v>0</v>
      </c>
      <c r="E32" s="48">
        <f t="shared" si="1"/>
        <v>-0.9122000000000128</v>
      </c>
    </row>
    <row r="33" spans="1:5" ht="12.75">
      <c r="A33" s="57">
        <v>145240225</v>
      </c>
      <c r="B33" s="48">
        <f t="shared" si="0"/>
        <v>145.240225</v>
      </c>
      <c r="C33" s="48">
        <v>-132.741</v>
      </c>
      <c r="D33" s="57">
        <v>0</v>
      </c>
      <c r="E33" s="48">
        <f t="shared" si="1"/>
        <v>-2.741000000000014</v>
      </c>
    </row>
    <row r="34" spans="1:5" ht="12.75">
      <c r="A34" s="57">
        <v>145240250</v>
      </c>
      <c r="B34" s="48">
        <f t="shared" si="0"/>
        <v>145.24025</v>
      </c>
      <c r="C34" s="48">
        <v>-131.1833</v>
      </c>
      <c r="D34" s="57">
        <v>0</v>
      </c>
      <c r="E34" s="48">
        <f t="shared" si="1"/>
        <v>-1.1833000000000027</v>
      </c>
    </row>
    <row r="35" spans="1:5" ht="12.75">
      <c r="A35" s="57">
        <v>145240275</v>
      </c>
      <c r="B35" s="48">
        <f t="shared" si="0"/>
        <v>145.240275</v>
      </c>
      <c r="C35" s="48">
        <v>-130.7736</v>
      </c>
      <c r="D35" s="57">
        <v>0</v>
      </c>
      <c r="E35" s="48">
        <f t="shared" si="1"/>
        <v>-0.7735999999999876</v>
      </c>
    </row>
    <row r="36" spans="1:5" ht="12.75">
      <c r="A36" s="57">
        <v>145240300</v>
      </c>
      <c r="B36" s="48">
        <f t="shared" si="0"/>
        <v>145.2403</v>
      </c>
      <c r="C36" s="48">
        <v>-130.7004</v>
      </c>
      <c r="D36" s="57">
        <v>0</v>
      </c>
      <c r="E36" s="48">
        <f t="shared" si="1"/>
        <v>-0.7004000000000019</v>
      </c>
    </row>
    <row r="37" spans="1:5" ht="12.75">
      <c r="A37" s="57">
        <v>145240325</v>
      </c>
      <c r="B37" s="48">
        <f t="shared" si="0"/>
        <v>145.240325</v>
      </c>
      <c r="C37" s="48">
        <v>-129.9913</v>
      </c>
      <c r="D37" s="57">
        <v>0</v>
      </c>
      <c r="E37" s="48">
        <f t="shared" si="1"/>
        <v>0.008700000000004593</v>
      </c>
    </row>
    <row r="38" spans="1:5" ht="12.75">
      <c r="A38" s="57">
        <v>145240350</v>
      </c>
      <c r="B38" s="48">
        <f t="shared" si="0"/>
        <v>145.24035</v>
      </c>
      <c r="C38" s="48">
        <v>-130.0902</v>
      </c>
      <c r="D38" s="57">
        <v>0</v>
      </c>
      <c r="E38" s="48">
        <f t="shared" si="1"/>
        <v>-0.09020000000001005</v>
      </c>
    </row>
    <row r="39" spans="1:5" ht="12.75">
      <c r="A39" s="57">
        <v>145240375</v>
      </c>
      <c r="B39" s="48">
        <f t="shared" si="0"/>
        <v>145.240375</v>
      </c>
      <c r="C39" s="48">
        <v>-130.4627</v>
      </c>
      <c r="D39" s="57">
        <v>0</v>
      </c>
      <c r="E39" s="48">
        <f t="shared" si="1"/>
        <v>-0.4627000000000123</v>
      </c>
    </row>
    <row r="40" spans="1:5" ht="12.75">
      <c r="A40" s="57">
        <v>145240400</v>
      </c>
      <c r="B40" s="48">
        <f t="shared" si="0"/>
        <v>145.2404</v>
      </c>
      <c r="C40" s="48">
        <v>-131.0978</v>
      </c>
      <c r="D40" s="57">
        <v>0</v>
      </c>
      <c r="E40" s="48">
        <f t="shared" si="1"/>
        <v>-1.0978000000000065</v>
      </c>
    </row>
    <row r="41" spans="1:5" ht="12.75">
      <c r="A41" s="57">
        <v>145240425</v>
      </c>
      <c r="B41" s="48">
        <f t="shared" si="0"/>
        <v>145.240425</v>
      </c>
      <c r="C41" s="48">
        <v>-130.9981</v>
      </c>
      <c r="D41" s="57">
        <v>0</v>
      </c>
      <c r="E41" s="48">
        <f t="shared" si="1"/>
        <v>-0.9980999999999938</v>
      </c>
    </row>
    <row r="42" spans="1:5" ht="12.75">
      <c r="A42" s="57">
        <v>145240450</v>
      </c>
      <c r="B42" s="48">
        <f t="shared" si="0"/>
        <v>145.24045</v>
      </c>
      <c r="C42" s="48">
        <v>-129.692</v>
      </c>
      <c r="D42" s="57">
        <v>0</v>
      </c>
      <c r="E42" s="48">
        <f t="shared" si="1"/>
        <v>0.3079999999999927</v>
      </c>
    </row>
    <row r="43" spans="1:5" ht="12.75">
      <c r="A43" s="57">
        <v>145240475</v>
      </c>
      <c r="B43" s="48">
        <f t="shared" si="0"/>
        <v>145.240475</v>
      </c>
      <c r="C43" s="48">
        <v>-129.6045</v>
      </c>
      <c r="D43" s="57">
        <v>0</v>
      </c>
      <c r="E43" s="48">
        <f t="shared" si="1"/>
        <v>0.3954999999999984</v>
      </c>
    </row>
    <row r="44" spans="1:5" ht="12.75">
      <c r="A44" s="57">
        <v>145240500</v>
      </c>
      <c r="B44" s="48">
        <f t="shared" si="0"/>
        <v>145.2405</v>
      </c>
      <c r="C44" s="48">
        <v>-131.3743</v>
      </c>
      <c r="D44" s="57">
        <v>0</v>
      </c>
      <c r="E44" s="48">
        <f t="shared" si="1"/>
        <v>-1.3743000000000052</v>
      </c>
    </row>
    <row r="45" spans="1:5" ht="12.75">
      <c r="A45" s="57">
        <v>145240525</v>
      </c>
      <c r="B45" s="48">
        <f t="shared" si="0"/>
        <v>145.240525</v>
      </c>
      <c r="C45" s="48">
        <v>-131.2623</v>
      </c>
      <c r="D45" s="57">
        <v>0</v>
      </c>
      <c r="E45" s="48">
        <f t="shared" si="1"/>
        <v>-1.2623000000000104</v>
      </c>
    </row>
    <row r="46" spans="1:5" ht="12.75">
      <c r="A46" s="57">
        <v>145240550</v>
      </c>
      <c r="B46" s="48">
        <f t="shared" si="0"/>
        <v>145.24055</v>
      </c>
      <c r="C46" s="48">
        <v>-129.2267</v>
      </c>
      <c r="D46" s="57">
        <v>0</v>
      </c>
      <c r="E46" s="48">
        <f t="shared" si="1"/>
        <v>0.7733000000000061</v>
      </c>
    </row>
    <row r="47" spans="1:5" ht="12.75">
      <c r="A47" s="57">
        <v>145240575</v>
      </c>
      <c r="B47" s="48">
        <f t="shared" si="0"/>
        <v>145.240575</v>
      </c>
      <c r="C47" s="48">
        <v>-129.5394</v>
      </c>
      <c r="D47" s="57">
        <v>0</v>
      </c>
      <c r="E47" s="48">
        <f t="shared" si="1"/>
        <v>0.46059999999999945</v>
      </c>
    </row>
    <row r="48" spans="1:5" ht="12.75">
      <c r="A48" s="57">
        <v>145240600</v>
      </c>
      <c r="B48" s="48">
        <f t="shared" si="0"/>
        <v>145.2406</v>
      </c>
      <c r="C48" s="48">
        <v>-130.2387</v>
      </c>
      <c r="D48" s="57">
        <v>0</v>
      </c>
      <c r="E48" s="48">
        <f t="shared" si="1"/>
        <v>-0.23869999999999436</v>
      </c>
    </row>
    <row r="49" spans="1:5" ht="12.75">
      <c r="A49" s="57">
        <v>145240625</v>
      </c>
      <c r="B49" s="48">
        <f t="shared" si="0"/>
        <v>145.240625</v>
      </c>
      <c r="C49" s="48">
        <v>-130.9601</v>
      </c>
      <c r="D49" s="57">
        <v>0</v>
      </c>
      <c r="E49" s="48">
        <f t="shared" si="1"/>
        <v>-0.9601000000000113</v>
      </c>
    </row>
    <row r="50" spans="1:5" ht="12.75">
      <c r="A50" s="57">
        <v>145240650</v>
      </c>
      <c r="B50" s="48">
        <f t="shared" si="0"/>
        <v>145.24065</v>
      </c>
      <c r="C50" s="48">
        <v>-130.0603</v>
      </c>
      <c r="D50" s="57">
        <v>0</v>
      </c>
      <c r="E50" s="48">
        <f t="shared" si="1"/>
        <v>-0.06030000000001223</v>
      </c>
    </row>
    <row r="51" spans="1:5" ht="12.75">
      <c r="A51" s="57">
        <v>145240675</v>
      </c>
      <c r="B51" s="48">
        <f t="shared" si="0"/>
        <v>145.240675</v>
      </c>
      <c r="C51" s="48">
        <v>-130.3768</v>
      </c>
      <c r="D51" s="57">
        <v>0</v>
      </c>
      <c r="E51" s="48">
        <f t="shared" si="1"/>
        <v>-0.3768000000000029</v>
      </c>
    </row>
    <row r="52" spans="1:5" ht="12.75">
      <c r="A52" s="57">
        <v>145240700</v>
      </c>
      <c r="B52" s="48">
        <f t="shared" si="0"/>
        <v>145.2407</v>
      </c>
      <c r="C52" s="48">
        <v>-130.2429</v>
      </c>
      <c r="D52" s="57">
        <v>0</v>
      </c>
      <c r="E52" s="48">
        <f t="shared" si="1"/>
        <v>-0.24289999999999168</v>
      </c>
    </row>
    <row r="53" spans="1:5" ht="12.75">
      <c r="A53" s="57">
        <v>145240725</v>
      </c>
      <c r="B53" s="48">
        <f t="shared" si="0"/>
        <v>145.240725</v>
      </c>
      <c r="C53" s="48">
        <v>-131.3674</v>
      </c>
      <c r="D53" s="57">
        <v>0</v>
      </c>
      <c r="E53" s="48">
        <f t="shared" si="1"/>
        <v>-1.3674000000000035</v>
      </c>
    </row>
    <row r="54" spans="1:5" ht="12.75">
      <c r="A54" s="57">
        <v>145240750</v>
      </c>
      <c r="B54" s="48">
        <f t="shared" si="0"/>
        <v>145.24075</v>
      </c>
      <c r="C54" s="48">
        <v>-131.1135</v>
      </c>
      <c r="D54" s="57">
        <v>0</v>
      </c>
      <c r="E54" s="48">
        <f t="shared" si="1"/>
        <v>-1.1134999999999877</v>
      </c>
    </row>
    <row r="55" spans="1:5" ht="12.75">
      <c r="A55" s="57">
        <v>145240775</v>
      </c>
      <c r="B55" s="48">
        <f t="shared" si="0"/>
        <v>145.240775</v>
      </c>
      <c r="C55" s="48">
        <v>-130.5974</v>
      </c>
      <c r="D55" s="57">
        <v>0</v>
      </c>
      <c r="E55" s="48">
        <f t="shared" si="1"/>
        <v>-0.5973999999999933</v>
      </c>
    </row>
    <row r="56" spans="1:5" ht="12.75">
      <c r="A56" s="57">
        <v>145240800</v>
      </c>
      <c r="B56" s="48">
        <f t="shared" si="0"/>
        <v>145.2408</v>
      </c>
      <c r="C56" s="48">
        <v>-131.1551</v>
      </c>
      <c r="D56" s="57">
        <v>0</v>
      </c>
      <c r="E56" s="48">
        <f t="shared" si="1"/>
        <v>-1.1551000000000045</v>
      </c>
    </row>
    <row r="57" spans="1:5" ht="12.75">
      <c r="A57" s="57">
        <v>145240825</v>
      </c>
      <c r="B57" s="48">
        <f t="shared" si="0"/>
        <v>145.240825</v>
      </c>
      <c r="C57" s="48">
        <v>-131.7522</v>
      </c>
      <c r="D57" s="57">
        <v>0</v>
      </c>
      <c r="E57" s="48">
        <f t="shared" si="1"/>
        <v>-1.7521999999999878</v>
      </c>
    </row>
    <row r="58" spans="1:5" ht="12.75">
      <c r="A58" s="57">
        <v>145240850</v>
      </c>
      <c r="B58" s="48">
        <f t="shared" si="0"/>
        <v>145.24085</v>
      </c>
      <c r="C58" s="48">
        <v>-131.1871</v>
      </c>
      <c r="D58" s="57">
        <v>0</v>
      </c>
      <c r="E58" s="48">
        <f t="shared" si="1"/>
        <v>-1.1870999999999867</v>
      </c>
    </row>
    <row r="59" spans="1:5" ht="12.75">
      <c r="A59" s="57">
        <v>145240875</v>
      </c>
      <c r="B59" s="48">
        <f t="shared" si="0"/>
        <v>145.240875</v>
      </c>
      <c r="C59" s="48">
        <v>-130.1527</v>
      </c>
      <c r="D59" s="57">
        <v>0</v>
      </c>
      <c r="E59" s="48">
        <f t="shared" si="1"/>
        <v>-0.15270000000001005</v>
      </c>
    </row>
    <row r="60" spans="1:5" ht="12.75">
      <c r="A60" s="57">
        <v>145240900</v>
      </c>
      <c r="B60" s="48">
        <f t="shared" si="0"/>
        <v>145.2409</v>
      </c>
      <c r="C60" s="48">
        <v>-130.8804</v>
      </c>
      <c r="D60" s="57">
        <v>0</v>
      </c>
      <c r="E60" s="48">
        <f t="shared" si="1"/>
        <v>-0.8804000000000087</v>
      </c>
    </row>
    <row r="61" spans="1:5" ht="12.75">
      <c r="A61" s="57">
        <v>145240925</v>
      </c>
      <c r="B61" s="48">
        <f t="shared" si="0"/>
        <v>145.240925</v>
      </c>
      <c r="C61" s="48">
        <v>-131.4772</v>
      </c>
      <c r="D61" s="57">
        <v>0</v>
      </c>
      <c r="E61" s="48">
        <f t="shared" si="1"/>
        <v>-1.4772000000000105</v>
      </c>
    </row>
    <row r="62" spans="1:5" ht="12.75">
      <c r="A62" s="57">
        <v>145240950</v>
      </c>
      <c r="B62" s="48">
        <f t="shared" si="0"/>
        <v>145.24095</v>
      </c>
      <c r="C62" s="48">
        <v>-130.1582</v>
      </c>
      <c r="D62" s="57">
        <v>0</v>
      </c>
      <c r="E62" s="48">
        <f t="shared" si="1"/>
        <v>-0.15819999999999368</v>
      </c>
    </row>
    <row r="63" spans="1:5" ht="12.75">
      <c r="A63" s="57">
        <v>145240975</v>
      </c>
      <c r="B63" s="48">
        <f t="shared" si="0"/>
        <v>145.240975</v>
      </c>
      <c r="C63" s="48">
        <v>-129.4529</v>
      </c>
      <c r="D63" s="57">
        <v>0</v>
      </c>
      <c r="E63" s="48">
        <f t="shared" si="1"/>
        <v>0.5471000000000004</v>
      </c>
    </row>
    <row r="64" spans="1:5" ht="12.75">
      <c r="A64" s="57">
        <v>145241000</v>
      </c>
      <c r="B64" s="48">
        <f t="shared" si="0"/>
        <v>145.241</v>
      </c>
      <c r="C64" s="48">
        <v>-129.1086</v>
      </c>
      <c r="D64" s="57">
        <v>0</v>
      </c>
      <c r="E64" s="48">
        <f t="shared" si="1"/>
        <v>0.8914000000000044</v>
      </c>
    </row>
    <row r="65" spans="1:5" ht="12.75">
      <c r="A65" s="57">
        <v>145241025</v>
      </c>
      <c r="B65" s="48">
        <f t="shared" si="0"/>
        <v>145.241025</v>
      </c>
      <c r="C65" s="48">
        <v>-129.2648</v>
      </c>
      <c r="D65" s="57">
        <v>0</v>
      </c>
      <c r="E65" s="48">
        <f t="shared" si="1"/>
        <v>0.7351999999999919</v>
      </c>
    </row>
    <row r="66" spans="1:5" ht="12.75">
      <c r="A66" s="57">
        <v>145241050</v>
      </c>
      <c r="B66" s="48">
        <f t="shared" si="0"/>
        <v>145.24105</v>
      </c>
      <c r="C66" s="48">
        <v>-129.6742</v>
      </c>
      <c r="D66" s="57">
        <v>0</v>
      </c>
      <c r="E66" s="48">
        <f t="shared" si="1"/>
        <v>0.32579999999998677</v>
      </c>
    </row>
    <row r="67" spans="1:5" ht="12.75">
      <c r="A67" s="57">
        <v>145241075</v>
      </c>
      <c r="B67" s="48">
        <f t="shared" si="0"/>
        <v>145.241075</v>
      </c>
      <c r="C67" s="48">
        <v>-129.9204</v>
      </c>
      <c r="D67" s="57">
        <v>0</v>
      </c>
      <c r="E67" s="48">
        <f t="shared" si="1"/>
        <v>0.07959999999999923</v>
      </c>
    </row>
    <row r="68" spans="1:5" ht="12.75">
      <c r="A68" s="57">
        <v>145241100</v>
      </c>
      <c r="B68" s="48">
        <f t="shared" si="0"/>
        <v>145.2411</v>
      </c>
      <c r="C68" s="48">
        <v>-128.9936</v>
      </c>
      <c r="D68" s="57">
        <v>0</v>
      </c>
      <c r="E68" s="48">
        <f t="shared" si="1"/>
        <v>1.0064000000000135</v>
      </c>
    </row>
    <row r="69" spans="1:5" ht="12.75">
      <c r="A69" s="57">
        <v>145241125</v>
      </c>
      <c r="B69" s="48">
        <f t="shared" si="0"/>
        <v>145.241125</v>
      </c>
      <c r="C69" s="48">
        <v>-129.9299</v>
      </c>
      <c r="D69" s="57">
        <v>0</v>
      </c>
      <c r="E69" s="48">
        <f t="shared" si="1"/>
        <v>0.0700999999999965</v>
      </c>
    </row>
    <row r="70" spans="1:5" ht="12.75">
      <c r="A70" s="57">
        <v>145241150</v>
      </c>
      <c r="B70" s="48">
        <f t="shared" si="0"/>
        <v>145.24115</v>
      </c>
      <c r="C70" s="48">
        <v>-130.0308</v>
      </c>
      <c r="D70" s="57">
        <v>0</v>
      </c>
      <c r="E70" s="48">
        <f t="shared" si="1"/>
        <v>-0.030799999999999272</v>
      </c>
    </row>
    <row r="71" spans="1:5" ht="12.75">
      <c r="A71" s="57">
        <v>145241175</v>
      </c>
      <c r="B71" s="48">
        <f t="shared" si="0"/>
        <v>145.241175</v>
      </c>
      <c r="C71" s="48">
        <v>-130.1599</v>
      </c>
      <c r="D71" s="57">
        <v>0</v>
      </c>
      <c r="E71" s="48">
        <f t="shared" si="1"/>
        <v>-0.15989999999999327</v>
      </c>
    </row>
    <row r="72" spans="1:5" ht="12.75">
      <c r="A72" s="57">
        <v>145241200</v>
      </c>
      <c r="B72" s="48">
        <f t="shared" si="0"/>
        <v>145.2412</v>
      </c>
      <c r="C72" s="48">
        <v>-130.8438</v>
      </c>
      <c r="D72" s="57">
        <v>0</v>
      </c>
      <c r="E72" s="48">
        <f t="shared" si="1"/>
        <v>-0.8437999999999874</v>
      </c>
    </row>
    <row r="73" spans="1:5" ht="12.75">
      <c r="A73" s="57">
        <v>145241225</v>
      </c>
      <c r="B73" s="48">
        <f t="shared" si="0"/>
        <v>145.241225</v>
      </c>
      <c r="C73" s="48">
        <v>-131.9212</v>
      </c>
      <c r="D73" s="57">
        <v>0</v>
      </c>
      <c r="E73" s="48">
        <f t="shared" si="1"/>
        <v>-1.921199999999999</v>
      </c>
    </row>
    <row r="74" spans="1:5" ht="12.75">
      <c r="A74" s="57">
        <v>145241250</v>
      </c>
      <c r="B74" s="48">
        <f t="shared" si="0"/>
        <v>145.24125</v>
      </c>
      <c r="C74" s="48">
        <v>-132.0633</v>
      </c>
      <c r="D74" s="57">
        <v>0</v>
      </c>
      <c r="E74" s="48">
        <f t="shared" si="1"/>
        <v>-2.063299999999998</v>
      </c>
    </row>
    <row r="75" spans="1:5" ht="12.75">
      <c r="A75" s="57">
        <v>145241275</v>
      </c>
      <c r="B75" s="48">
        <f t="shared" si="0"/>
        <v>145.241275</v>
      </c>
      <c r="C75" s="48">
        <v>-130.5827</v>
      </c>
      <c r="D75" s="57">
        <v>0</v>
      </c>
      <c r="E75" s="48">
        <f t="shared" si="1"/>
        <v>-0.5826999999999884</v>
      </c>
    </row>
    <row r="76" spans="1:5" ht="12.75">
      <c r="A76" s="57">
        <v>145241300</v>
      </c>
      <c r="B76" s="48">
        <f t="shared" si="0"/>
        <v>145.2413</v>
      </c>
      <c r="C76" s="48">
        <v>-130.4791</v>
      </c>
      <c r="D76" s="57">
        <v>0</v>
      </c>
      <c r="E76" s="48">
        <f t="shared" si="1"/>
        <v>-0.4790999999999883</v>
      </c>
    </row>
    <row r="77" spans="1:5" ht="12.75">
      <c r="A77" s="57">
        <v>145241325</v>
      </c>
      <c r="B77" s="48">
        <f t="shared" si="0"/>
        <v>145.241325</v>
      </c>
      <c r="C77" s="48">
        <v>-130.606</v>
      </c>
      <c r="D77" s="57">
        <v>0</v>
      </c>
      <c r="E77" s="48">
        <f t="shared" si="1"/>
        <v>-0.6059999999999945</v>
      </c>
    </row>
    <row r="78" spans="1:5" ht="12.75">
      <c r="A78" s="57">
        <v>145241350</v>
      </c>
      <c r="B78" s="48">
        <f t="shared" si="0"/>
        <v>145.24135</v>
      </c>
      <c r="C78" s="48">
        <v>-130.0671</v>
      </c>
      <c r="D78" s="57">
        <v>0</v>
      </c>
      <c r="E78" s="48">
        <f t="shared" si="1"/>
        <v>-0.0671000000000106</v>
      </c>
    </row>
    <row r="79" spans="1:5" ht="12.75">
      <c r="A79" s="57">
        <v>145241375</v>
      </c>
      <c r="B79" s="48">
        <f t="shared" si="0"/>
        <v>145.241375</v>
      </c>
      <c r="C79" s="48">
        <v>-129.1538</v>
      </c>
      <c r="D79" s="57">
        <v>0</v>
      </c>
      <c r="E79" s="48">
        <f t="shared" si="1"/>
        <v>0.8462000000000103</v>
      </c>
    </row>
    <row r="80" spans="1:5" ht="12.75">
      <c r="A80" s="57">
        <v>145241400</v>
      </c>
      <c r="B80" s="48">
        <f t="shared" si="0"/>
        <v>145.2414</v>
      </c>
      <c r="C80" s="48">
        <v>-129.5548</v>
      </c>
      <c r="D80" s="57">
        <v>0</v>
      </c>
      <c r="E80" s="48">
        <f t="shared" si="1"/>
        <v>0.4451999999999998</v>
      </c>
    </row>
    <row r="81" spans="1:5" ht="12.75">
      <c r="A81" s="57">
        <v>145241425</v>
      </c>
      <c r="B81" s="48">
        <f aca="true" t="shared" si="2" ref="B81:B144">A81/(10^6)</f>
        <v>145.241425</v>
      </c>
      <c r="C81" s="48">
        <v>-128.9965</v>
      </c>
      <c r="D81" s="57">
        <v>0</v>
      </c>
      <c r="E81" s="48">
        <f aca="true" t="shared" si="3" ref="E81:E144">C81+130</f>
        <v>1.0035000000000025</v>
      </c>
    </row>
    <row r="82" spans="1:5" ht="12.75">
      <c r="A82" s="57">
        <v>145241450</v>
      </c>
      <c r="B82" s="48">
        <f t="shared" si="2"/>
        <v>145.24145</v>
      </c>
      <c r="C82" s="48">
        <v>-130.3371</v>
      </c>
      <c r="D82" s="57">
        <v>0</v>
      </c>
      <c r="E82" s="48">
        <f t="shared" si="3"/>
        <v>-0.3370999999999924</v>
      </c>
    </row>
    <row r="83" spans="1:5" ht="12.75">
      <c r="A83" s="57">
        <v>145241475</v>
      </c>
      <c r="B83" s="48">
        <f t="shared" si="2"/>
        <v>145.241475</v>
      </c>
      <c r="C83" s="48">
        <v>-129.3821</v>
      </c>
      <c r="D83" s="57">
        <v>0</v>
      </c>
      <c r="E83" s="48">
        <f t="shared" si="3"/>
        <v>0.6178999999999917</v>
      </c>
    </row>
    <row r="84" spans="1:5" ht="12.75">
      <c r="A84" s="57">
        <v>145241500</v>
      </c>
      <c r="B84" s="48">
        <f t="shared" si="2"/>
        <v>145.2415</v>
      </c>
      <c r="C84" s="48">
        <v>-128.876</v>
      </c>
      <c r="D84" s="57">
        <v>0</v>
      </c>
      <c r="E84" s="48">
        <f t="shared" si="3"/>
        <v>1.1239999999999952</v>
      </c>
    </row>
    <row r="85" spans="1:5" ht="12.75">
      <c r="A85" s="57">
        <v>145241525</v>
      </c>
      <c r="B85" s="48">
        <f t="shared" si="2"/>
        <v>145.241525</v>
      </c>
      <c r="C85" s="48">
        <v>-129.2811</v>
      </c>
      <c r="D85" s="57">
        <v>0</v>
      </c>
      <c r="E85" s="48">
        <f t="shared" si="3"/>
        <v>0.7188999999999908</v>
      </c>
    </row>
    <row r="86" spans="1:5" ht="12.75">
      <c r="A86" s="57">
        <v>145241550</v>
      </c>
      <c r="B86" s="48">
        <f t="shared" si="2"/>
        <v>145.24155</v>
      </c>
      <c r="C86" s="48">
        <v>-130.2633</v>
      </c>
      <c r="D86" s="57">
        <v>0</v>
      </c>
      <c r="E86" s="48">
        <f t="shared" si="3"/>
        <v>-0.26329999999998677</v>
      </c>
    </row>
    <row r="87" spans="1:5" ht="12.75">
      <c r="A87" s="57">
        <v>145241575</v>
      </c>
      <c r="B87" s="48">
        <f t="shared" si="2"/>
        <v>145.241575</v>
      </c>
      <c r="C87" s="48">
        <v>-130.2084</v>
      </c>
      <c r="D87" s="57">
        <v>0</v>
      </c>
      <c r="E87" s="48">
        <f t="shared" si="3"/>
        <v>-0.2084000000000117</v>
      </c>
    </row>
    <row r="88" spans="1:5" ht="12.75">
      <c r="A88" s="57">
        <v>145241600</v>
      </c>
      <c r="B88" s="48">
        <f t="shared" si="2"/>
        <v>145.2416</v>
      </c>
      <c r="C88" s="48">
        <v>-131.0342</v>
      </c>
      <c r="D88" s="57">
        <v>0</v>
      </c>
      <c r="E88" s="48">
        <f t="shared" si="3"/>
        <v>-1.0341999999999985</v>
      </c>
    </row>
    <row r="89" spans="1:5" ht="12.75">
      <c r="A89" s="57">
        <v>145241625</v>
      </c>
      <c r="B89" s="48">
        <f t="shared" si="2"/>
        <v>145.241625</v>
      </c>
      <c r="C89" s="48">
        <v>-130.6846</v>
      </c>
      <c r="D89" s="57">
        <v>0</v>
      </c>
      <c r="E89" s="48">
        <f t="shared" si="3"/>
        <v>-0.684599999999989</v>
      </c>
    </row>
    <row r="90" spans="1:5" ht="12.75">
      <c r="A90" s="57">
        <v>145241650</v>
      </c>
      <c r="B90" s="48">
        <f t="shared" si="2"/>
        <v>145.24165</v>
      </c>
      <c r="C90" s="48">
        <v>-130.6624</v>
      </c>
      <c r="D90" s="57">
        <v>0</v>
      </c>
      <c r="E90" s="48">
        <f t="shared" si="3"/>
        <v>-0.662399999999991</v>
      </c>
    </row>
    <row r="91" spans="1:5" ht="12.75">
      <c r="A91" s="57">
        <v>145241675</v>
      </c>
      <c r="B91" s="48">
        <f t="shared" si="2"/>
        <v>145.241675</v>
      </c>
      <c r="C91" s="48">
        <v>-129.2974</v>
      </c>
      <c r="D91" s="57">
        <v>0</v>
      </c>
      <c r="E91" s="48">
        <f t="shared" si="3"/>
        <v>0.7025999999999897</v>
      </c>
    </row>
    <row r="92" spans="1:5" ht="12.75">
      <c r="A92" s="57">
        <v>145241700</v>
      </c>
      <c r="B92" s="48">
        <f t="shared" si="2"/>
        <v>145.2417</v>
      </c>
      <c r="C92" s="48">
        <v>-129.9655</v>
      </c>
      <c r="D92" s="57">
        <v>0</v>
      </c>
      <c r="E92" s="48">
        <f t="shared" si="3"/>
        <v>0.03450000000000841</v>
      </c>
    </row>
    <row r="93" spans="1:5" ht="12.75">
      <c r="A93" s="57">
        <v>145241725</v>
      </c>
      <c r="B93" s="48">
        <f t="shared" si="2"/>
        <v>145.241725</v>
      </c>
      <c r="C93" s="48">
        <v>-129.8766</v>
      </c>
      <c r="D93" s="57">
        <v>0</v>
      </c>
      <c r="E93" s="48">
        <f t="shared" si="3"/>
        <v>0.12340000000000373</v>
      </c>
    </row>
    <row r="94" spans="1:5" ht="12.75">
      <c r="A94" s="57">
        <v>145241750</v>
      </c>
      <c r="B94" s="48">
        <f t="shared" si="2"/>
        <v>145.24175</v>
      </c>
      <c r="C94" s="48">
        <v>-130.3361</v>
      </c>
      <c r="D94" s="57">
        <v>0</v>
      </c>
      <c r="E94" s="48">
        <f t="shared" si="3"/>
        <v>-0.33609999999998763</v>
      </c>
    </row>
    <row r="95" spans="1:5" ht="12.75">
      <c r="A95" s="57">
        <v>145241775</v>
      </c>
      <c r="B95" s="48">
        <f t="shared" si="2"/>
        <v>145.241775</v>
      </c>
      <c r="C95" s="48">
        <v>-129.373</v>
      </c>
      <c r="D95" s="57">
        <v>0</v>
      </c>
      <c r="E95" s="48">
        <f t="shared" si="3"/>
        <v>0.6270000000000095</v>
      </c>
    </row>
    <row r="96" spans="1:5" ht="12.75">
      <c r="A96" s="57">
        <v>145241800</v>
      </c>
      <c r="B96" s="48">
        <f t="shared" si="2"/>
        <v>145.2418</v>
      </c>
      <c r="C96" s="48">
        <v>-130.3607</v>
      </c>
      <c r="D96" s="57">
        <v>0</v>
      </c>
      <c r="E96" s="48">
        <f t="shared" si="3"/>
        <v>-0.36070000000000846</v>
      </c>
    </row>
    <row r="97" spans="1:5" ht="12.75">
      <c r="A97" s="57">
        <v>145241825</v>
      </c>
      <c r="B97" s="48">
        <f t="shared" si="2"/>
        <v>145.241825</v>
      </c>
      <c r="C97" s="48">
        <v>-129.9723</v>
      </c>
      <c r="D97" s="57">
        <v>0</v>
      </c>
      <c r="E97" s="48">
        <f t="shared" si="3"/>
        <v>0.02770000000001005</v>
      </c>
    </row>
    <row r="98" spans="1:5" ht="12.75">
      <c r="A98" s="57">
        <v>145241850</v>
      </c>
      <c r="B98" s="48">
        <f t="shared" si="2"/>
        <v>145.24185</v>
      </c>
      <c r="C98" s="48">
        <v>-128.7642</v>
      </c>
      <c r="D98" s="57">
        <v>0</v>
      </c>
      <c r="E98" s="48">
        <f t="shared" si="3"/>
        <v>1.2358000000000118</v>
      </c>
    </row>
    <row r="99" spans="1:5" ht="12.75">
      <c r="A99" s="57">
        <v>145241875</v>
      </c>
      <c r="B99" s="48">
        <f t="shared" si="2"/>
        <v>145.241875</v>
      </c>
      <c r="C99" s="48">
        <v>-127.938</v>
      </c>
      <c r="D99" s="57">
        <v>0</v>
      </c>
      <c r="E99" s="48">
        <f t="shared" si="3"/>
        <v>2.0619999999999976</v>
      </c>
    </row>
    <row r="100" spans="1:5" ht="12.75">
      <c r="A100" s="57">
        <v>145241900</v>
      </c>
      <c r="B100" s="48">
        <f t="shared" si="2"/>
        <v>145.2419</v>
      </c>
      <c r="C100" s="48">
        <v>-129.2491</v>
      </c>
      <c r="D100" s="57">
        <v>0</v>
      </c>
      <c r="E100" s="48">
        <f t="shared" si="3"/>
        <v>0.7509000000000015</v>
      </c>
    </row>
    <row r="101" spans="1:5" ht="12.75">
      <c r="A101" s="57">
        <v>145241925</v>
      </c>
      <c r="B101" s="48">
        <f t="shared" si="2"/>
        <v>145.241925</v>
      </c>
      <c r="C101" s="48">
        <v>-130.5655</v>
      </c>
      <c r="D101" s="57">
        <v>0</v>
      </c>
      <c r="E101" s="48">
        <f t="shared" si="3"/>
        <v>-0.5654999999999859</v>
      </c>
    </row>
    <row r="102" spans="1:5" ht="12.75">
      <c r="A102" s="57">
        <v>145241950</v>
      </c>
      <c r="B102" s="48">
        <f t="shared" si="2"/>
        <v>145.24195</v>
      </c>
      <c r="C102" s="48">
        <v>-129.9487</v>
      </c>
      <c r="D102" s="57">
        <v>0</v>
      </c>
      <c r="E102" s="48">
        <f t="shared" si="3"/>
        <v>0.05129999999999768</v>
      </c>
    </row>
    <row r="103" spans="1:5" ht="12.75">
      <c r="A103" s="57">
        <v>145241975</v>
      </c>
      <c r="B103" s="48">
        <f t="shared" si="2"/>
        <v>145.241975</v>
      </c>
      <c r="C103" s="48">
        <v>-130.5081</v>
      </c>
      <c r="D103" s="57">
        <v>0</v>
      </c>
      <c r="E103" s="48">
        <f t="shared" si="3"/>
        <v>-0.5081000000000131</v>
      </c>
    </row>
    <row r="104" spans="1:5" ht="12.75">
      <c r="A104" s="57">
        <v>145242000</v>
      </c>
      <c r="B104" s="48">
        <f t="shared" si="2"/>
        <v>145.242</v>
      </c>
      <c r="C104" s="48">
        <v>-129.6441</v>
      </c>
      <c r="D104" s="57">
        <v>0</v>
      </c>
      <c r="E104" s="48">
        <f t="shared" si="3"/>
        <v>0.3558999999999912</v>
      </c>
    </row>
    <row r="105" spans="1:5" ht="12.75">
      <c r="A105" s="57">
        <v>145242025</v>
      </c>
      <c r="B105" s="48">
        <f t="shared" si="2"/>
        <v>145.242025</v>
      </c>
      <c r="C105" s="48">
        <v>-129.042</v>
      </c>
      <c r="D105" s="57">
        <v>0</v>
      </c>
      <c r="E105" s="48">
        <f t="shared" si="3"/>
        <v>0.9579999999999984</v>
      </c>
    </row>
    <row r="106" spans="1:5" ht="12.75">
      <c r="A106" s="57">
        <v>145242050</v>
      </c>
      <c r="B106" s="48">
        <f t="shared" si="2"/>
        <v>145.24205</v>
      </c>
      <c r="C106" s="48">
        <v>-130.3258</v>
      </c>
      <c r="D106" s="57">
        <v>0</v>
      </c>
      <c r="E106" s="48">
        <f t="shared" si="3"/>
        <v>-0.32579999999998677</v>
      </c>
    </row>
    <row r="107" spans="1:5" ht="12.75">
      <c r="A107" s="57">
        <v>145242075</v>
      </c>
      <c r="B107" s="48">
        <f t="shared" si="2"/>
        <v>145.242075</v>
      </c>
      <c r="C107" s="48">
        <v>-129.7314</v>
      </c>
      <c r="D107" s="57">
        <v>0</v>
      </c>
      <c r="E107" s="48">
        <f t="shared" si="3"/>
        <v>0.2685999999999922</v>
      </c>
    </row>
    <row r="108" spans="1:5" ht="12.75">
      <c r="A108" s="57">
        <v>145242100</v>
      </c>
      <c r="B108" s="48">
        <f t="shared" si="2"/>
        <v>145.2421</v>
      </c>
      <c r="C108" s="48">
        <v>-129.2366</v>
      </c>
      <c r="D108" s="57">
        <v>0</v>
      </c>
      <c r="E108" s="48">
        <f t="shared" si="3"/>
        <v>0.7633999999999901</v>
      </c>
    </row>
    <row r="109" spans="1:5" ht="12.75">
      <c r="A109" s="57">
        <v>145242125</v>
      </c>
      <c r="B109" s="48">
        <f t="shared" si="2"/>
        <v>145.242125</v>
      </c>
      <c r="C109" s="48">
        <v>-129.3998</v>
      </c>
      <c r="D109" s="57">
        <v>0</v>
      </c>
      <c r="E109" s="48">
        <f t="shared" si="3"/>
        <v>0.600200000000001</v>
      </c>
    </row>
    <row r="110" spans="1:5" ht="12.75">
      <c r="A110" s="57">
        <v>145242150</v>
      </c>
      <c r="B110" s="48">
        <f t="shared" si="2"/>
        <v>145.24215</v>
      </c>
      <c r="C110" s="48">
        <v>-129.0934</v>
      </c>
      <c r="D110" s="57">
        <v>0</v>
      </c>
      <c r="E110" s="48">
        <f t="shared" si="3"/>
        <v>0.9065999999999974</v>
      </c>
    </row>
    <row r="111" spans="1:5" ht="12.75">
      <c r="A111" s="57">
        <v>145242175</v>
      </c>
      <c r="B111" s="48">
        <f t="shared" si="2"/>
        <v>145.242175</v>
      </c>
      <c r="C111" s="48">
        <v>-130.5602</v>
      </c>
      <c r="D111" s="57">
        <v>0</v>
      </c>
      <c r="E111" s="48">
        <f t="shared" si="3"/>
        <v>-0.5602000000000089</v>
      </c>
    </row>
    <row r="112" spans="1:5" ht="12.75">
      <c r="A112" s="57">
        <v>145242200</v>
      </c>
      <c r="B112" s="48">
        <f t="shared" si="2"/>
        <v>145.2422</v>
      </c>
      <c r="C112" s="48">
        <v>-129.2132</v>
      </c>
      <c r="D112" s="57">
        <v>0</v>
      </c>
      <c r="E112" s="48">
        <f t="shared" si="3"/>
        <v>0.7867999999999995</v>
      </c>
    </row>
    <row r="113" spans="1:5" ht="12.75">
      <c r="A113" s="57">
        <v>145242225</v>
      </c>
      <c r="B113" s="48">
        <f t="shared" si="2"/>
        <v>145.242225</v>
      </c>
      <c r="C113" s="48">
        <v>-129.0737</v>
      </c>
      <c r="D113" s="57">
        <v>0</v>
      </c>
      <c r="E113" s="48">
        <f t="shared" si="3"/>
        <v>0.9262999999999977</v>
      </c>
    </row>
    <row r="114" spans="1:5" ht="12.75">
      <c r="A114" s="57">
        <v>145242250</v>
      </c>
      <c r="B114" s="48">
        <f t="shared" si="2"/>
        <v>145.24225</v>
      </c>
      <c r="C114" s="48">
        <v>-130.4058</v>
      </c>
      <c r="D114" s="57">
        <v>0</v>
      </c>
      <c r="E114" s="48">
        <f t="shared" si="3"/>
        <v>-0.4057999999999993</v>
      </c>
    </row>
    <row r="115" spans="1:5" ht="12.75">
      <c r="A115" s="57">
        <v>145242275</v>
      </c>
      <c r="B115" s="48">
        <f t="shared" si="2"/>
        <v>145.242275</v>
      </c>
      <c r="C115" s="48">
        <v>-129.5549</v>
      </c>
      <c r="D115" s="57">
        <v>0</v>
      </c>
      <c r="E115" s="48">
        <f t="shared" si="3"/>
        <v>0.4450999999999965</v>
      </c>
    </row>
    <row r="116" spans="1:5" ht="12.75">
      <c r="A116" s="57">
        <v>145242300</v>
      </c>
      <c r="B116" s="48">
        <f t="shared" si="2"/>
        <v>145.2423</v>
      </c>
      <c r="C116" s="48">
        <v>-129.1902</v>
      </c>
      <c r="D116" s="57">
        <v>0</v>
      </c>
      <c r="E116" s="48">
        <f t="shared" si="3"/>
        <v>0.8097999999999956</v>
      </c>
    </row>
    <row r="117" spans="1:5" ht="12.75">
      <c r="A117" s="57">
        <v>145242325</v>
      </c>
      <c r="B117" s="48">
        <f t="shared" si="2"/>
        <v>145.242325</v>
      </c>
      <c r="C117" s="48">
        <v>-129.4919</v>
      </c>
      <c r="D117" s="57">
        <v>0</v>
      </c>
      <c r="E117" s="48">
        <f t="shared" si="3"/>
        <v>0.5081000000000131</v>
      </c>
    </row>
    <row r="118" spans="1:5" ht="12.75">
      <c r="A118" s="57">
        <v>145242350</v>
      </c>
      <c r="B118" s="48">
        <f t="shared" si="2"/>
        <v>145.24235</v>
      </c>
      <c r="C118" s="48">
        <v>-129.1089</v>
      </c>
      <c r="D118" s="57">
        <v>0</v>
      </c>
      <c r="E118" s="48">
        <f t="shared" si="3"/>
        <v>0.8910999999999945</v>
      </c>
    </row>
    <row r="119" spans="1:5" ht="12.75">
      <c r="A119" s="57">
        <v>145242375</v>
      </c>
      <c r="B119" s="48">
        <f t="shared" si="2"/>
        <v>145.242375</v>
      </c>
      <c r="C119" s="48">
        <v>-129.0444</v>
      </c>
      <c r="D119" s="57">
        <v>0</v>
      </c>
      <c r="E119" s="48">
        <f t="shared" si="3"/>
        <v>0.955600000000004</v>
      </c>
    </row>
    <row r="120" spans="1:5" ht="12.75">
      <c r="A120" s="57">
        <v>145242400</v>
      </c>
      <c r="B120" s="48">
        <f t="shared" si="2"/>
        <v>145.2424</v>
      </c>
      <c r="C120" s="48">
        <v>-128.8871</v>
      </c>
      <c r="D120" s="57">
        <v>0</v>
      </c>
      <c r="E120" s="48">
        <f t="shared" si="3"/>
        <v>1.1128999999999962</v>
      </c>
    </row>
    <row r="121" spans="1:5" ht="12.75">
      <c r="A121" s="57">
        <v>145242425</v>
      </c>
      <c r="B121" s="48">
        <f t="shared" si="2"/>
        <v>145.242425</v>
      </c>
      <c r="C121" s="48">
        <v>-129.1664</v>
      </c>
      <c r="D121" s="57">
        <v>0</v>
      </c>
      <c r="E121" s="48">
        <f t="shared" si="3"/>
        <v>0.8335999999999899</v>
      </c>
    </row>
    <row r="122" spans="1:5" ht="12.75">
      <c r="A122" s="57">
        <v>145242450</v>
      </c>
      <c r="B122" s="48">
        <f t="shared" si="2"/>
        <v>145.24245</v>
      </c>
      <c r="C122" s="48">
        <v>-128.1864</v>
      </c>
      <c r="D122" s="57">
        <v>0</v>
      </c>
      <c r="E122" s="48">
        <f t="shared" si="3"/>
        <v>1.813600000000008</v>
      </c>
    </row>
    <row r="123" spans="1:5" ht="12.75">
      <c r="A123" s="57">
        <v>145242475</v>
      </c>
      <c r="B123" s="48">
        <f t="shared" si="2"/>
        <v>145.242475</v>
      </c>
      <c r="C123" s="48">
        <v>-127.8401</v>
      </c>
      <c r="D123" s="57">
        <v>0</v>
      </c>
      <c r="E123" s="48">
        <f t="shared" si="3"/>
        <v>2.1598999999999933</v>
      </c>
    </row>
    <row r="124" spans="1:5" ht="12.75">
      <c r="A124" s="57">
        <v>145242500</v>
      </c>
      <c r="B124" s="48">
        <f t="shared" si="2"/>
        <v>145.2425</v>
      </c>
      <c r="C124" s="48">
        <v>-128.8987</v>
      </c>
      <c r="D124" s="57">
        <v>0</v>
      </c>
      <c r="E124" s="48">
        <f t="shared" si="3"/>
        <v>1.101300000000009</v>
      </c>
    </row>
    <row r="125" spans="1:5" ht="12.75">
      <c r="A125" s="57">
        <v>145242525</v>
      </c>
      <c r="B125" s="48">
        <f t="shared" si="2"/>
        <v>145.242525</v>
      </c>
      <c r="C125" s="48">
        <v>-130.6283</v>
      </c>
      <c r="D125" s="57">
        <v>0</v>
      </c>
      <c r="E125" s="48">
        <f t="shared" si="3"/>
        <v>-0.6282999999999959</v>
      </c>
    </row>
    <row r="126" spans="1:5" ht="12.75">
      <c r="A126" s="57">
        <v>145242550</v>
      </c>
      <c r="B126" s="48">
        <f t="shared" si="2"/>
        <v>145.24255</v>
      </c>
      <c r="C126" s="48">
        <v>-131.5403</v>
      </c>
      <c r="D126" s="57">
        <v>0</v>
      </c>
      <c r="E126" s="48">
        <f t="shared" si="3"/>
        <v>-1.540300000000002</v>
      </c>
    </row>
    <row r="127" spans="1:5" ht="12.75">
      <c r="A127" s="57">
        <v>145242575</v>
      </c>
      <c r="B127" s="48">
        <f t="shared" si="2"/>
        <v>145.242575</v>
      </c>
      <c r="C127" s="48">
        <v>-130.7136</v>
      </c>
      <c r="D127" s="57">
        <v>0</v>
      </c>
      <c r="E127" s="48">
        <f t="shared" si="3"/>
        <v>-0.7136000000000138</v>
      </c>
    </row>
    <row r="128" spans="1:5" ht="12.75">
      <c r="A128" s="57">
        <v>145242600</v>
      </c>
      <c r="B128" s="48">
        <f t="shared" si="2"/>
        <v>145.2426</v>
      </c>
      <c r="C128" s="48">
        <v>-129.9801</v>
      </c>
      <c r="D128" s="57">
        <v>0</v>
      </c>
      <c r="E128" s="48">
        <f t="shared" si="3"/>
        <v>0.019900000000006912</v>
      </c>
    </row>
    <row r="129" spans="1:5" ht="12.75">
      <c r="A129" s="57">
        <v>145242625</v>
      </c>
      <c r="B129" s="48">
        <f t="shared" si="2"/>
        <v>145.242625</v>
      </c>
      <c r="C129" s="48">
        <v>-130.188</v>
      </c>
      <c r="D129" s="57">
        <v>0</v>
      </c>
      <c r="E129" s="48">
        <f t="shared" si="3"/>
        <v>-0.18799999999998818</v>
      </c>
    </row>
    <row r="130" spans="1:5" ht="12.75">
      <c r="A130" s="57">
        <v>145242650</v>
      </c>
      <c r="B130" s="48">
        <f t="shared" si="2"/>
        <v>145.24265</v>
      </c>
      <c r="C130" s="48">
        <v>-129.5987</v>
      </c>
      <c r="D130" s="57">
        <v>0</v>
      </c>
      <c r="E130" s="48">
        <f t="shared" si="3"/>
        <v>0.401299999999992</v>
      </c>
    </row>
    <row r="131" spans="1:5" ht="12.75">
      <c r="A131" s="57">
        <v>145242675</v>
      </c>
      <c r="B131" s="48">
        <f t="shared" si="2"/>
        <v>145.242675</v>
      </c>
      <c r="C131" s="48">
        <v>-131.1365</v>
      </c>
      <c r="D131" s="57">
        <v>0</v>
      </c>
      <c r="E131" s="48">
        <f t="shared" si="3"/>
        <v>-1.1365000000000123</v>
      </c>
    </row>
    <row r="132" spans="1:5" ht="12.75">
      <c r="A132" s="57">
        <v>145242700</v>
      </c>
      <c r="B132" s="48">
        <f t="shared" si="2"/>
        <v>145.2427</v>
      </c>
      <c r="C132" s="48">
        <v>-131.1381</v>
      </c>
      <c r="D132" s="57">
        <v>0</v>
      </c>
      <c r="E132" s="48">
        <f t="shared" si="3"/>
        <v>-1.1381000000000085</v>
      </c>
    </row>
    <row r="133" spans="1:5" ht="12.75">
      <c r="A133" s="57">
        <v>145242725</v>
      </c>
      <c r="B133" s="48">
        <f t="shared" si="2"/>
        <v>145.242725</v>
      </c>
      <c r="C133" s="48">
        <v>-130.0356</v>
      </c>
      <c r="D133" s="57">
        <v>0</v>
      </c>
      <c r="E133" s="48">
        <f t="shared" si="3"/>
        <v>-0.035599999999988086</v>
      </c>
    </row>
    <row r="134" spans="1:5" ht="12.75">
      <c r="A134" s="57">
        <v>145242750</v>
      </c>
      <c r="B134" s="48">
        <f t="shared" si="2"/>
        <v>145.24275</v>
      </c>
      <c r="C134" s="48">
        <v>-129.6996</v>
      </c>
      <c r="D134" s="57">
        <v>0</v>
      </c>
      <c r="E134" s="48">
        <f t="shared" si="3"/>
        <v>0.3003999999999962</v>
      </c>
    </row>
    <row r="135" spans="1:5" ht="12.75">
      <c r="A135" s="57">
        <v>145242775</v>
      </c>
      <c r="B135" s="48">
        <f t="shared" si="2"/>
        <v>145.242775</v>
      </c>
      <c r="C135" s="48">
        <v>-129.9159</v>
      </c>
      <c r="D135" s="57">
        <v>0</v>
      </c>
      <c r="E135" s="48">
        <f t="shared" si="3"/>
        <v>0.0841000000000065</v>
      </c>
    </row>
    <row r="136" spans="1:5" ht="12.75">
      <c r="A136" s="57">
        <v>145242800</v>
      </c>
      <c r="B136" s="48">
        <f t="shared" si="2"/>
        <v>145.2428</v>
      </c>
      <c r="C136" s="48">
        <v>-130.0232</v>
      </c>
      <c r="D136" s="57">
        <v>0</v>
      </c>
      <c r="E136" s="48">
        <f t="shared" si="3"/>
        <v>-0.023200000000002774</v>
      </c>
    </row>
    <row r="137" spans="1:5" ht="12.75">
      <c r="A137" s="57">
        <v>145242825</v>
      </c>
      <c r="B137" s="48">
        <f t="shared" si="2"/>
        <v>145.242825</v>
      </c>
      <c r="C137" s="48">
        <v>-128.5369</v>
      </c>
      <c r="D137" s="57">
        <v>0</v>
      </c>
      <c r="E137" s="48">
        <f t="shared" si="3"/>
        <v>1.4630999999999972</v>
      </c>
    </row>
    <row r="138" spans="1:5" ht="12.75">
      <c r="A138" s="57">
        <v>145242850</v>
      </c>
      <c r="B138" s="48">
        <f t="shared" si="2"/>
        <v>145.24285</v>
      </c>
      <c r="C138" s="48">
        <v>-127.9247</v>
      </c>
      <c r="D138" s="57">
        <v>0</v>
      </c>
      <c r="E138" s="48">
        <f t="shared" si="3"/>
        <v>2.0752999999999986</v>
      </c>
    </row>
    <row r="139" spans="1:5" ht="12.75">
      <c r="A139" s="57">
        <v>145242875</v>
      </c>
      <c r="B139" s="48">
        <f t="shared" si="2"/>
        <v>145.242875</v>
      </c>
      <c r="C139" s="48">
        <v>-127.8517</v>
      </c>
      <c r="D139" s="57">
        <v>0</v>
      </c>
      <c r="E139" s="48">
        <f t="shared" si="3"/>
        <v>2.148300000000006</v>
      </c>
    </row>
    <row r="140" spans="1:5" ht="12.75">
      <c r="A140" s="57">
        <v>145242900</v>
      </c>
      <c r="B140" s="48">
        <f t="shared" si="2"/>
        <v>145.2429</v>
      </c>
      <c r="C140" s="48">
        <v>-128.6106</v>
      </c>
      <c r="D140" s="57">
        <v>0</v>
      </c>
      <c r="E140" s="48">
        <f t="shared" si="3"/>
        <v>1.3893999999999949</v>
      </c>
    </row>
    <row r="141" spans="1:5" ht="12.75">
      <c r="A141" s="57">
        <v>145242925</v>
      </c>
      <c r="B141" s="48">
        <f t="shared" si="2"/>
        <v>145.242925</v>
      </c>
      <c r="C141" s="48">
        <v>-129.2774</v>
      </c>
      <c r="D141" s="57">
        <v>0</v>
      </c>
      <c r="E141" s="48">
        <f t="shared" si="3"/>
        <v>0.7225999999999999</v>
      </c>
    </row>
    <row r="142" spans="1:5" ht="12.75">
      <c r="A142" s="57">
        <v>145242950</v>
      </c>
      <c r="B142" s="48">
        <f t="shared" si="2"/>
        <v>145.24295</v>
      </c>
      <c r="C142" s="48">
        <v>-129.2513</v>
      </c>
      <c r="D142" s="57">
        <v>0</v>
      </c>
      <c r="E142" s="48">
        <f t="shared" si="3"/>
        <v>0.7487000000000137</v>
      </c>
    </row>
    <row r="143" spans="1:5" ht="12.75">
      <c r="A143" s="57">
        <v>145242975</v>
      </c>
      <c r="B143" s="48">
        <f t="shared" si="2"/>
        <v>145.242975</v>
      </c>
      <c r="C143" s="48">
        <v>-129.9118</v>
      </c>
      <c r="D143" s="57">
        <v>0</v>
      </c>
      <c r="E143" s="48">
        <f t="shared" si="3"/>
        <v>0.0882000000000005</v>
      </c>
    </row>
    <row r="144" spans="1:5" ht="12.75">
      <c r="A144" s="57">
        <v>145243000</v>
      </c>
      <c r="B144" s="48">
        <f t="shared" si="2"/>
        <v>145.243</v>
      </c>
      <c r="C144" s="48">
        <v>-130.851</v>
      </c>
      <c r="D144" s="57">
        <v>0</v>
      </c>
      <c r="E144" s="48">
        <f t="shared" si="3"/>
        <v>-0.8509999999999991</v>
      </c>
    </row>
    <row r="145" spans="1:5" ht="12.75">
      <c r="A145" s="57">
        <v>145243025</v>
      </c>
      <c r="B145" s="48">
        <f aca="true" t="shared" si="4" ref="B145:B208">A145/(10^6)</f>
        <v>145.243025</v>
      </c>
      <c r="C145" s="48">
        <v>-131.0188</v>
      </c>
      <c r="D145" s="57">
        <v>0</v>
      </c>
      <c r="E145" s="48">
        <f aca="true" t="shared" si="5" ref="E145:E208">C145+130</f>
        <v>-1.0187999999999988</v>
      </c>
    </row>
    <row r="146" spans="1:5" ht="12.75">
      <c r="A146" s="57">
        <v>145243050</v>
      </c>
      <c r="B146" s="48">
        <f t="shared" si="4"/>
        <v>145.24305</v>
      </c>
      <c r="C146" s="48">
        <v>-129.9439</v>
      </c>
      <c r="D146" s="57">
        <v>0</v>
      </c>
      <c r="E146" s="48">
        <f t="shared" si="5"/>
        <v>0.056099999999986494</v>
      </c>
    </row>
    <row r="147" spans="1:5" ht="12.75">
      <c r="A147" s="57">
        <v>145243075</v>
      </c>
      <c r="B147" s="48">
        <f t="shared" si="4"/>
        <v>145.243075</v>
      </c>
      <c r="C147" s="48">
        <v>-129.7842</v>
      </c>
      <c r="D147" s="57">
        <v>0</v>
      </c>
      <c r="E147" s="48">
        <f t="shared" si="5"/>
        <v>0.21580000000000155</v>
      </c>
    </row>
    <row r="148" spans="1:5" ht="12.75">
      <c r="A148" s="57">
        <v>145243100</v>
      </c>
      <c r="B148" s="48">
        <f t="shared" si="4"/>
        <v>145.2431</v>
      </c>
      <c r="C148" s="48">
        <v>-130.0121</v>
      </c>
      <c r="D148" s="57">
        <v>0</v>
      </c>
      <c r="E148" s="48">
        <f t="shared" si="5"/>
        <v>-0.012100000000003774</v>
      </c>
    </row>
    <row r="149" spans="1:5" ht="12.75">
      <c r="A149" s="57">
        <v>145243125</v>
      </c>
      <c r="B149" s="48">
        <f t="shared" si="4"/>
        <v>145.243125</v>
      </c>
      <c r="C149" s="48">
        <v>-130.4261</v>
      </c>
      <c r="D149" s="57">
        <v>0</v>
      </c>
      <c r="E149" s="48">
        <f t="shared" si="5"/>
        <v>-0.42609999999999104</v>
      </c>
    </row>
    <row r="150" spans="1:5" ht="12.75">
      <c r="A150" s="57">
        <v>145243150</v>
      </c>
      <c r="B150" s="48">
        <f t="shared" si="4"/>
        <v>145.24315</v>
      </c>
      <c r="C150" s="48">
        <v>-130.8608</v>
      </c>
      <c r="D150" s="57">
        <v>0</v>
      </c>
      <c r="E150" s="48">
        <f t="shared" si="5"/>
        <v>-0.8608000000000118</v>
      </c>
    </row>
    <row r="151" spans="1:5" ht="12.75">
      <c r="A151" s="57">
        <v>145243175</v>
      </c>
      <c r="B151" s="48">
        <f t="shared" si="4"/>
        <v>145.243175</v>
      </c>
      <c r="C151" s="48">
        <v>-130.8596</v>
      </c>
      <c r="D151" s="57">
        <v>0</v>
      </c>
      <c r="E151" s="48">
        <f t="shared" si="5"/>
        <v>-0.8596000000000004</v>
      </c>
    </row>
    <row r="152" spans="1:5" ht="12.75">
      <c r="A152" s="57">
        <v>145243200</v>
      </c>
      <c r="B152" s="48">
        <f t="shared" si="4"/>
        <v>145.2432</v>
      </c>
      <c r="C152" s="48">
        <v>-131.8056</v>
      </c>
      <c r="D152" s="57">
        <v>0</v>
      </c>
      <c r="E152" s="48">
        <f t="shared" si="5"/>
        <v>-1.8055999999999983</v>
      </c>
    </row>
    <row r="153" spans="1:5" ht="12.75">
      <c r="A153" s="57">
        <v>145243225</v>
      </c>
      <c r="B153" s="48">
        <f t="shared" si="4"/>
        <v>145.243225</v>
      </c>
      <c r="C153" s="48">
        <v>-130.807</v>
      </c>
      <c r="D153" s="57">
        <v>0</v>
      </c>
      <c r="E153" s="48">
        <f t="shared" si="5"/>
        <v>-0.806999999999988</v>
      </c>
    </row>
    <row r="154" spans="1:5" ht="12.75">
      <c r="A154" s="57">
        <v>145243250</v>
      </c>
      <c r="B154" s="48">
        <f t="shared" si="4"/>
        <v>145.24325</v>
      </c>
      <c r="C154" s="48">
        <v>-130.1753</v>
      </c>
      <c r="D154" s="57">
        <v>0</v>
      </c>
      <c r="E154" s="48">
        <f t="shared" si="5"/>
        <v>-0.1752999999999929</v>
      </c>
    </row>
    <row r="155" spans="1:5" ht="12.75">
      <c r="A155" s="57">
        <v>145243275</v>
      </c>
      <c r="B155" s="48">
        <f t="shared" si="4"/>
        <v>145.243275</v>
      </c>
      <c r="C155" s="48">
        <v>-129.0507</v>
      </c>
      <c r="D155" s="57">
        <v>0</v>
      </c>
      <c r="E155" s="48">
        <f t="shared" si="5"/>
        <v>0.9492999999999938</v>
      </c>
    </row>
    <row r="156" spans="1:5" ht="12.75">
      <c r="A156" s="57">
        <v>145243300</v>
      </c>
      <c r="B156" s="48">
        <f t="shared" si="4"/>
        <v>145.2433</v>
      </c>
      <c r="C156" s="48">
        <v>-129.7386</v>
      </c>
      <c r="D156" s="57">
        <v>0</v>
      </c>
      <c r="E156" s="48">
        <f t="shared" si="5"/>
        <v>0.26140000000000896</v>
      </c>
    </row>
    <row r="157" spans="1:5" ht="12.75">
      <c r="A157" s="57">
        <v>145243325</v>
      </c>
      <c r="B157" s="48">
        <f t="shared" si="4"/>
        <v>145.243325</v>
      </c>
      <c r="C157" s="48">
        <v>-130.5124</v>
      </c>
      <c r="D157" s="57">
        <v>0</v>
      </c>
      <c r="E157" s="48">
        <f t="shared" si="5"/>
        <v>-0.5124000000000137</v>
      </c>
    </row>
    <row r="158" spans="1:5" ht="12.75">
      <c r="A158" s="57">
        <v>145243350</v>
      </c>
      <c r="B158" s="48">
        <f t="shared" si="4"/>
        <v>145.24335</v>
      </c>
      <c r="C158" s="48">
        <v>-129.4975</v>
      </c>
      <c r="D158" s="57">
        <v>0</v>
      </c>
      <c r="E158" s="48">
        <f t="shared" si="5"/>
        <v>0.5024999999999977</v>
      </c>
    </row>
    <row r="159" spans="1:5" ht="12.75">
      <c r="A159" s="57">
        <v>145243375</v>
      </c>
      <c r="B159" s="48">
        <f t="shared" si="4"/>
        <v>145.243375</v>
      </c>
      <c r="C159" s="48">
        <v>-130.2448</v>
      </c>
      <c r="D159" s="57">
        <v>0</v>
      </c>
      <c r="E159" s="48">
        <f t="shared" si="5"/>
        <v>-0.2447999999999979</v>
      </c>
    </row>
    <row r="160" spans="1:5" ht="12.75">
      <c r="A160" s="57">
        <v>145243400</v>
      </c>
      <c r="B160" s="48">
        <f t="shared" si="4"/>
        <v>145.2434</v>
      </c>
      <c r="C160" s="48">
        <v>-128.9915</v>
      </c>
      <c r="D160" s="57">
        <v>0</v>
      </c>
      <c r="E160" s="48">
        <f t="shared" si="5"/>
        <v>1.008499999999998</v>
      </c>
    </row>
    <row r="161" spans="1:5" ht="12.75">
      <c r="A161" s="57">
        <v>145243425</v>
      </c>
      <c r="B161" s="48">
        <f t="shared" si="4"/>
        <v>145.243425</v>
      </c>
      <c r="C161" s="48">
        <v>-128.7465</v>
      </c>
      <c r="D161" s="57">
        <v>0</v>
      </c>
      <c r="E161" s="48">
        <f t="shared" si="5"/>
        <v>1.2535000000000025</v>
      </c>
    </row>
    <row r="162" spans="1:5" ht="12.75">
      <c r="A162" s="57">
        <v>145243450</v>
      </c>
      <c r="B162" s="48">
        <f t="shared" si="4"/>
        <v>145.24345</v>
      </c>
      <c r="C162" s="48">
        <v>-131.0262</v>
      </c>
      <c r="D162" s="57">
        <v>0</v>
      </c>
      <c r="E162" s="48">
        <f t="shared" si="5"/>
        <v>-1.0261999999999887</v>
      </c>
    </row>
    <row r="163" spans="1:5" ht="12.75">
      <c r="A163" s="57">
        <v>145243475</v>
      </c>
      <c r="B163" s="48">
        <f t="shared" si="4"/>
        <v>145.243475</v>
      </c>
      <c r="C163" s="48">
        <v>-131.235</v>
      </c>
      <c r="D163" s="57">
        <v>0</v>
      </c>
      <c r="E163" s="48">
        <f t="shared" si="5"/>
        <v>-1.2350000000000136</v>
      </c>
    </row>
    <row r="164" spans="1:5" ht="12.75">
      <c r="A164" s="57">
        <v>145243500</v>
      </c>
      <c r="B164" s="48">
        <f t="shared" si="4"/>
        <v>145.2435</v>
      </c>
      <c r="C164" s="48">
        <v>-128.2005</v>
      </c>
      <c r="D164" s="57">
        <v>0</v>
      </c>
      <c r="E164" s="48">
        <f t="shared" si="5"/>
        <v>1.7994999999999948</v>
      </c>
    </row>
    <row r="165" spans="1:5" ht="12.75">
      <c r="A165" s="57">
        <v>145243525</v>
      </c>
      <c r="B165" s="48">
        <f t="shared" si="4"/>
        <v>145.243525</v>
      </c>
      <c r="C165" s="48">
        <v>-128.2555</v>
      </c>
      <c r="D165" s="57">
        <v>0</v>
      </c>
      <c r="E165" s="48">
        <f t="shared" si="5"/>
        <v>1.744499999999988</v>
      </c>
    </row>
    <row r="166" spans="1:5" ht="12.75">
      <c r="A166" s="57">
        <v>145243550</v>
      </c>
      <c r="B166" s="48">
        <f t="shared" si="4"/>
        <v>145.24355</v>
      </c>
      <c r="C166" s="48">
        <v>-130.0822</v>
      </c>
      <c r="D166" s="57">
        <v>0</v>
      </c>
      <c r="E166" s="48">
        <f t="shared" si="5"/>
        <v>-0.08220000000000027</v>
      </c>
    </row>
    <row r="167" spans="1:5" ht="12.75">
      <c r="A167" s="57">
        <v>145243575</v>
      </c>
      <c r="B167" s="48">
        <f t="shared" si="4"/>
        <v>145.243575</v>
      </c>
      <c r="C167" s="48">
        <v>-129.4217</v>
      </c>
      <c r="D167" s="57">
        <v>0</v>
      </c>
      <c r="E167" s="48">
        <f t="shared" si="5"/>
        <v>0.5783000000000129</v>
      </c>
    </row>
    <row r="168" spans="1:5" ht="12.75">
      <c r="A168" s="57">
        <v>145243600</v>
      </c>
      <c r="B168" s="48">
        <f t="shared" si="4"/>
        <v>145.2436</v>
      </c>
      <c r="C168" s="48">
        <v>-129.9137</v>
      </c>
      <c r="D168" s="57">
        <v>0</v>
      </c>
      <c r="E168" s="48">
        <f t="shared" si="5"/>
        <v>0.08629999999999427</v>
      </c>
    </row>
    <row r="169" spans="1:5" ht="12.75">
      <c r="A169" s="57">
        <v>145243625</v>
      </c>
      <c r="B169" s="48">
        <f t="shared" si="4"/>
        <v>145.243625</v>
      </c>
      <c r="C169" s="48">
        <v>-128.7631</v>
      </c>
      <c r="D169" s="57">
        <v>0</v>
      </c>
      <c r="E169" s="48">
        <f t="shared" si="5"/>
        <v>1.2368999999999915</v>
      </c>
    </row>
    <row r="170" spans="1:5" ht="12.75">
      <c r="A170" s="57">
        <v>145243650</v>
      </c>
      <c r="B170" s="48">
        <f t="shared" si="4"/>
        <v>145.24365</v>
      </c>
      <c r="C170" s="48">
        <v>-128.3035</v>
      </c>
      <c r="D170" s="57">
        <v>0</v>
      </c>
      <c r="E170" s="48">
        <f t="shared" si="5"/>
        <v>1.6964999999999861</v>
      </c>
    </row>
    <row r="171" spans="1:5" ht="12.75">
      <c r="A171" s="57">
        <v>145243675</v>
      </c>
      <c r="B171" s="48">
        <f t="shared" si="4"/>
        <v>145.243675</v>
      </c>
      <c r="C171" s="48">
        <v>-131.0022</v>
      </c>
      <c r="D171" s="57">
        <v>0</v>
      </c>
      <c r="E171" s="48">
        <f t="shared" si="5"/>
        <v>-1.0021999999999878</v>
      </c>
    </row>
    <row r="172" spans="1:5" ht="12.75">
      <c r="A172" s="57">
        <v>145243700</v>
      </c>
      <c r="B172" s="48">
        <f t="shared" si="4"/>
        <v>145.2437</v>
      </c>
      <c r="C172" s="48">
        <v>-128.8559</v>
      </c>
      <c r="D172" s="57">
        <v>0</v>
      </c>
      <c r="E172" s="48">
        <f t="shared" si="5"/>
        <v>1.1441000000000088</v>
      </c>
    </row>
    <row r="173" spans="1:5" ht="12.75">
      <c r="A173" s="57">
        <v>145243725</v>
      </c>
      <c r="B173" s="48">
        <f t="shared" si="4"/>
        <v>145.243725</v>
      </c>
      <c r="C173" s="48">
        <v>-129.7971</v>
      </c>
      <c r="D173" s="57">
        <v>0</v>
      </c>
      <c r="E173" s="48">
        <f t="shared" si="5"/>
        <v>0.20289999999999964</v>
      </c>
    </row>
    <row r="174" spans="1:5" ht="12.75">
      <c r="A174" s="57">
        <v>145243750</v>
      </c>
      <c r="B174" s="48">
        <f t="shared" si="4"/>
        <v>145.24375</v>
      </c>
      <c r="C174" s="48">
        <v>-130.1539</v>
      </c>
      <c r="D174" s="57">
        <v>0</v>
      </c>
      <c r="E174" s="48">
        <f t="shared" si="5"/>
        <v>-0.15389999999999304</v>
      </c>
    </row>
    <row r="175" spans="1:5" ht="12.75">
      <c r="A175" s="57">
        <v>145243775</v>
      </c>
      <c r="B175" s="48">
        <f t="shared" si="4"/>
        <v>145.243775</v>
      </c>
      <c r="C175" s="48">
        <v>-130.1261</v>
      </c>
      <c r="D175" s="57">
        <v>0</v>
      </c>
      <c r="E175" s="48">
        <f t="shared" si="5"/>
        <v>-0.1261000000000081</v>
      </c>
    </row>
    <row r="176" spans="1:5" ht="12.75">
      <c r="A176" s="57">
        <v>145243800</v>
      </c>
      <c r="B176" s="48">
        <f t="shared" si="4"/>
        <v>145.2438</v>
      </c>
      <c r="C176" s="48">
        <v>-130.1123</v>
      </c>
      <c r="D176" s="57">
        <v>0</v>
      </c>
      <c r="E176" s="48">
        <f t="shared" si="5"/>
        <v>-0.11230000000000473</v>
      </c>
    </row>
    <row r="177" spans="1:5" ht="12.75">
      <c r="A177" s="57">
        <v>145243825</v>
      </c>
      <c r="B177" s="48">
        <f t="shared" si="4"/>
        <v>145.243825</v>
      </c>
      <c r="C177" s="48">
        <v>-130.0819</v>
      </c>
      <c r="D177" s="57">
        <v>0</v>
      </c>
      <c r="E177" s="48">
        <f t="shared" si="5"/>
        <v>-0.08189999999999031</v>
      </c>
    </row>
    <row r="178" spans="1:5" ht="12.75">
      <c r="A178" s="57">
        <v>145243850</v>
      </c>
      <c r="B178" s="48">
        <f t="shared" si="4"/>
        <v>145.24385</v>
      </c>
      <c r="C178" s="48">
        <v>-130.0249</v>
      </c>
      <c r="D178" s="57">
        <v>0</v>
      </c>
      <c r="E178" s="48">
        <f t="shared" si="5"/>
        <v>-0.024900000000002365</v>
      </c>
    </row>
    <row r="179" spans="1:5" ht="12.75">
      <c r="A179" s="57">
        <v>145243875</v>
      </c>
      <c r="B179" s="48">
        <f t="shared" si="4"/>
        <v>145.243875</v>
      </c>
      <c r="C179" s="48">
        <v>-129.2511</v>
      </c>
      <c r="D179" s="57">
        <v>0</v>
      </c>
      <c r="E179" s="48">
        <f t="shared" si="5"/>
        <v>0.7488999999999919</v>
      </c>
    </row>
    <row r="180" spans="1:5" ht="12.75">
      <c r="A180" s="57">
        <v>145243900</v>
      </c>
      <c r="B180" s="48">
        <f t="shared" si="4"/>
        <v>145.2439</v>
      </c>
      <c r="C180" s="48">
        <v>-128.1493</v>
      </c>
      <c r="D180" s="57">
        <v>0</v>
      </c>
      <c r="E180" s="48">
        <f t="shared" si="5"/>
        <v>1.8506999999999891</v>
      </c>
    </row>
    <row r="181" spans="1:5" ht="12.75">
      <c r="A181" s="57">
        <v>145243925</v>
      </c>
      <c r="B181" s="48">
        <f t="shared" si="4"/>
        <v>145.243925</v>
      </c>
      <c r="C181" s="48">
        <v>-129.9495</v>
      </c>
      <c r="D181" s="57">
        <v>0</v>
      </c>
      <c r="E181" s="48">
        <f t="shared" si="5"/>
        <v>0.050499999999999545</v>
      </c>
    </row>
    <row r="182" spans="1:5" ht="12.75">
      <c r="A182" s="57">
        <v>145243950</v>
      </c>
      <c r="B182" s="48">
        <f t="shared" si="4"/>
        <v>145.24395</v>
      </c>
      <c r="C182" s="48">
        <v>-128.0454</v>
      </c>
      <c r="D182" s="57">
        <v>0</v>
      </c>
      <c r="E182" s="48">
        <f t="shared" si="5"/>
        <v>1.9545999999999992</v>
      </c>
    </row>
    <row r="183" spans="1:5" ht="12.75">
      <c r="A183" s="57">
        <v>145243975</v>
      </c>
      <c r="B183" s="48">
        <f t="shared" si="4"/>
        <v>145.243975</v>
      </c>
      <c r="C183" s="48">
        <v>-127.2832</v>
      </c>
      <c r="D183" s="57">
        <v>0</v>
      </c>
      <c r="E183" s="48">
        <f t="shared" si="5"/>
        <v>2.7168000000000063</v>
      </c>
    </row>
    <row r="184" spans="1:5" ht="12.75">
      <c r="A184" s="57">
        <v>145244000</v>
      </c>
      <c r="B184" s="48">
        <f t="shared" si="4"/>
        <v>145.244</v>
      </c>
      <c r="C184" s="48">
        <v>-128.4898</v>
      </c>
      <c r="D184" s="57">
        <v>0</v>
      </c>
      <c r="E184" s="48">
        <f t="shared" si="5"/>
        <v>1.5101999999999975</v>
      </c>
    </row>
    <row r="185" spans="1:5" ht="12.75">
      <c r="A185" s="57">
        <v>145244025</v>
      </c>
      <c r="B185" s="48">
        <f t="shared" si="4"/>
        <v>145.244025</v>
      </c>
      <c r="C185" s="48">
        <v>-129.037</v>
      </c>
      <c r="D185" s="57">
        <v>0</v>
      </c>
      <c r="E185" s="48">
        <f t="shared" si="5"/>
        <v>0.9629999999999939</v>
      </c>
    </row>
    <row r="186" spans="1:5" ht="12.75">
      <c r="A186" s="57">
        <v>145244050</v>
      </c>
      <c r="B186" s="48">
        <f t="shared" si="4"/>
        <v>145.24405</v>
      </c>
      <c r="C186" s="48">
        <v>-129.8786</v>
      </c>
      <c r="D186" s="57">
        <v>0</v>
      </c>
      <c r="E186" s="48">
        <f t="shared" si="5"/>
        <v>0.12139999999999418</v>
      </c>
    </row>
    <row r="187" spans="1:5" ht="12.75">
      <c r="A187" s="57">
        <v>145244075</v>
      </c>
      <c r="B187" s="48">
        <f t="shared" si="4"/>
        <v>145.244075</v>
      </c>
      <c r="C187" s="48">
        <v>-129.0737</v>
      </c>
      <c r="D187" s="57">
        <v>0</v>
      </c>
      <c r="E187" s="48">
        <f t="shared" si="5"/>
        <v>0.9262999999999977</v>
      </c>
    </row>
    <row r="188" spans="1:5" ht="12.75">
      <c r="A188" s="57">
        <v>145244100</v>
      </c>
      <c r="B188" s="48">
        <f t="shared" si="4"/>
        <v>145.2441</v>
      </c>
      <c r="C188" s="48">
        <v>-131.2274</v>
      </c>
      <c r="D188" s="57">
        <v>0</v>
      </c>
      <c r="E188" s="48">
        <f t="shared" si="5"/>
        <v>-1.2273999999999887</v>
      </c>
    </row>
    <row r="189" spans="1:5" ht="12.75">
      <c r="A189" s="57">
        <v>145244125</v>
      </c>
      <c r="B189" s="48">
        <f t="shared" si="4"/>
        <v>145.244125</v>
      </c>
      <c r="C189" s="48">
        <v>-129.6308</v>
      </c>
      <c r="D189" s="57">
        <v>0</v>
      </c>
      <c r="E189" s="48">
        <f t="shared" si="5"/>
        <v>0.3692000000000064</v>
      </c>
    </row>
    <row r="190" spans="1:5" ht="12.75">
      <c r="A190" s="57">
        <v>145244150</v>
      </c>
      <c r="B190" s="48">
        <f t="shared" si="4"/>
        <v>145.24415</v>
      </c>
      <c r="C190" s="48">
        <v>-128.5624</v>
      </c>
      <c r="D190" s="57">
        <v>0</v>
      </c>
      <c r="E190" s="48">
        <f t="shared" si="5"/>
        <v>1.4376000000000033</v>
      </c>
    </row>
    <row r="191" spans="1:5" ht="12.75">
      <c r="A191" s="57">
        <v>145244175</v>
      </c>
      <c r="B191" s="48">
        <f t="shared" si="4"/>
        <v>145.244175</v>
      </c>
      <c r="C191" s="48">
        <v>-130.9168</v>
      </c>
      <c r="D191" s="57">
        <v>0</v>
      </c>
      <c r="E191" s="48">
        <f t="shared" si="5"/>
        <v>-0.916799999999995</v>
      </c>
    </row>
    <row r="192" spans="1:5" ht="12.75">
      <c r="A192" s="57">
        <v>145244200</v>
      </c>
      <c r="B192" s="48">
        <f t="shared" si="4"/>
        <v>145.2442</v>
      </c>
      <c r="C192" s="48">
        <v>-131.3937</v>
      </c>
      <c r="D192" s="57">
        <v>0</v>
      </c>
      <c r="E192" s="48">
        <f t="shared" si="5"/>
        <v>-1.3936999999999955</v>
      </c>
    </row>
    <row r="193" spans="1:5" ht="12.75">
      <c r="A193" s="57">
        <v>145244225</v>
      </c>
      <c r="B193" s="48">
        <f t="shared" si="4"/>
        <v>145.244225</v>
      </c>
      <c r="C193" s="48">
        <v>-131.1869</v>
      </c>
      <c r="D193" s="57">
        <v>0</v>
      </c>
      <c r="E193" s="48">
        <f t="shared" si="5"/>
        <v>-1.1869000000000085</v>
      </c>
    </row>
    <row r="194" spans="1:5" ht="12.75">
      <c r="A194" s="57">
        <v>145244250</v>
      </c>
      <c r="B194" s="48">
        <f t="shared" si="4"/>
        <v>145.24425</v>
      </c>
      <c r="C194" s="48">
        <v>-131.2096</v>
      </c>
      <c r="D194" s="57">
        <v>0</v>
      </c>
      <c r="E194" s="48">
        <f t="shared" si="5"/>
        <v>-1.2095999999999947</v>
      </c>
    </row>
    <row r="195" spans="1:5" ht="12.75">
      <c r="A195" s="57">
        <v>145244275</v>
      </c>
      <c r="B195" s="48">
        <f t="shared" si="4"/>
        <v>145.244275</v>
      </c>
      <c r="C195" s="48">
        <v>-130.5685</v>
      </c>
      <c r="D195" s="57">
        <v>0</v>
      </c>
      <c r="E195" s="48">
        <f t="shared" si="5"/>
        <v>-0.5685000000000002</v>
      </c>
    </row>
    <row r="196" spans="1:5" ht="12.75">
      <c r="A196" s="57">
        <v>145244300</v>
      </c>
      <c r="B196" s="48">
        <f t="shared" si="4"/>
        <v>145.2443</v>
      </c>
      <c r="C196" s="48">
        <v>-130.7013</v>
      </c>
      <c r="D196" s="57">
        <v>0</v>
      </c>
      <c r="E196" s="48">
        <f t="shared" si="5"/>
        <v>-0.7013000000000034</v>
      </c>
    </row>
    <row r="197" spans="1:5" ht="12.75">
      <c r="A197" s="57">
        <v>145244325</v>
      </c>
      <c r="B197" s="48">
        <f t="shared" si="4"/>
        <v>145.244325</v>
      </c>
      <c r="C197" s="48">
        <v>-130.9853</v>
      </c>
      <c r="D197" s="57">
        <v>0</v>
      </c>
      <c r="E197" s="48">
        <f t="shared" si="5"/>
        <v>-0.9852999999999952</v>
      </c>
    </row>
    <row r="198" spans="1:5" ht="12.75">
      <c r="A198" s="57">
        <v>145244350</v>
      </c>
      <c r="B198" s="48">
        <f t="shared" si="4"/>
        <v>145.24435</v>
      </c>
      <c r="C198" s="48">
        <v>-131.7188</v>
      </c>
      <c r="D198" s="57">
        <v>0</v>
      </c>
      <c r="E198" s="48">
        <f t="shared" si="5"/>
        <v>-1.7187999999999874</v>
      </c>
    </row>
    <row r="199" spans="1:5" ht="12.75">
      <c r="A199" s="57">
        <v>145244375</v>
      </c>
      <c r="B199" s="48">
        <f t="shared" si="4"/>
        <v>145.244375</v>
      </c>
      <c r="C199" s="48">
        <v>-131.5791</v>
      </c>
      <c r="D199" s="57">
        <v>0</v>
      </c>
      <c r="E199" s="48">
        <f t="shared" si="5"/>
        <v>-1.579100000000011</v>
      </c>
    </row>
    <row r="200" spans="1:5" ht="12.75">
      <c r="A200" s="57">
        <v>145244400</v>
      </c>
      <c r="B200" s="48">
        <f t="shared" si="4"/>
        <v>145.2444</v>
      </c>
      <c r="C200" s="48">
        <v>-129.5096</v>
      </c>
      <c r="D200" s="57">
        <v>0</v>
      </c>
      <c r="E200" s="48">
        <f t="shared" si="5"/>
        <v>0.49039999999999395</v>
      </c>
    </row>
    <row r="201" spans="1:5" ht="12.75">
      <c r="A201" s="57">
        <v>145244425</v>
      </c>
      <c r="B201" s="48">
        <f t="shared" si="4"/>
        <v>145.244425</v>
      </c>
      <c r="C201" s="48">
        <v>-127.3861</v>
      </c>
      <c r="D201" s="57">
        <v>0</v>
      </c>
      <c r="E201" s="48">
        <f t="shared" si="5"/>
        <v>2.613900000000001</v>
      </c>
    </row>
    <row r="202" spans="1:5" ht="12.75">
      <c r="A202" s="57">
        <v>145244450</v>
      </c>
      <c r="B202" s="48">
        <f t="shared" si="4"/>
        <v>145.24445</v>
      </c>
      <c r="C202" s="48">
        <v>-128.4685</v>
      </c>
      <c r="D202" s="57">
        <v>0</v>
      </c>
      <c r="E202" s="48">
        <f t="shared" si="5"/>
        <v>1.531499999999994</v>
      </c>
    </row>
    <row r="203" spans="1:5" ht="12.75">
      <c r="A203" s="57">
        <v>145244475</v>
      </c>
      <c r="B203" s="48">
        <f t="shared" si="4"/>
        <v>145.244475</v>
      </c>
      <c r="C203" s="48">
        <v>-129.6016</v>
      </c>
      <c r="D203" s="57">
        <v>0</v>
      </c>
      <c r="E203" s="48">
        <f t="shared" si="5"/>
        <v>0.3984000000000094</v>
      </c>
    </row>
    <row r="204" spans="1:5" ht="12.75">
      <c r="A204" s="57">
        <v>145244500</v>
      </c>
      <c r="B204" s="48">
        <f t="shared" si="4"/>
        <v>145.2445</v>
      </c>
      <c r="C204" s="48">
        <v>-130.4211</v>
      </c>
      <c r="D204" s="57">
        <v>0</v>
      </c>
      <c r="E204" s="48">
        <f t="shared" si="5"/>
        <v>-0.4210999999999956</v>
      </c>
    </row>
    <row r="205" spans="1:5" ht="12.75">
      <c r="A205" s="57">
        <v>145244525</v>
      </c>
      <c r="B205" s="48">
        <f t="shared" si="4"/>
        <v>145.244525</v>
      </c>
      <c r="C205" s="48">
        <v>-129.8436</v>
      </c>
      <c r="D205" s="57">
        <v>0</v>
      </c>
      <c r="E205" s="48">
        <f t="shared" si="5"/>
        <v>0.15639999999999077</v>
      </c>
    </row>
    <row r="206" spans="1:5" ht="12.75">
      <c r="A206" s="57">
        <v>145244550</v>
      </c>
      <c r="B206" s="48">
        <f t="shared" si="4"/>
        <v>145.24455</v>
      </c>
      <c r="C206" s="48">
        <v>-129.4606</v>
      </c>
      <c r="D206" s="57">
        <v>0</v>
      </c>
      <c r="E206" s="48">
        <f t="shared" si="5"/>
        <v>0.5394000000000005</v>
      </c>
    </row>
    <row r="207" spans="1:5" ht="12.75">
      <c r="A207" s="57">
        <v>145244575</v>
      </c>
      <c r="B207" s="48">
        <f t="shared" si="4"/>
        <v>145.244575</v>
      </c>
      <c r="C207" s="48">
        <v>-129.4095</v>
      </c>
      <c r="D207" s="57">
        <v>0</v>
      </c>
      <c r="E207" s="48">
        <f t="shared" si="5"/>
        <v>0.5904999999999916</v>
      </c>
    </row>
    <row r="208" spans="1:5" ht="12.75">
      <c r="A208" s="57">
        <v>145244600</v>
      </c>
      <c r="B208" s="48">
        <f t="shared" si="4"/>
        <v>145.2446</v>
      </c>
      <c r="C208" s="48">
        <v>-129.6885</v>
      </c>
      <c r="D208" s="57">
        <v>0</v>
      </c>
      <c r="E208" s="48">
        <f t="shared" si="5"/>
        <v>0.3114999999999952</v>
      </c>
    </row>
    <row r="209" spans="1:5" ht="12.75">
      <c r="A209" s="57">
        <v>145244625</v>
      </c>
      <c r="B209" s="48">
        <f aca="true" t="shared" si="6" ref="B209:B272">A209/(10^6)</f>
        <v>145.244625</v>
      </c>
      <c r="C209" s="48">
        <v>-131.0965</v>
      </c>
      <c r="D209" s="57">
        <v>0</v>
      </c>
      <c r="E209" s="48">
        <f aca="true" t="shared" si="7" ref="E209:E272">C209+130</f>
        <v>-1.0964999999999918</v>
      </c>
    </row>
    <row r="210" spans="1:5" ht="12.75">
      <c r="A210" s="57">
        <v>145244650</v>
      </c>
      <c r="B210" s="48">
        <f t="shared" si="6"/>
        <v>145.24465</v>
      </c>
      <c r="C210" s="48">
        <v>-130.4163</v>
      </c>
      <c r="D210" s="57">
        <v>0</v>
      </c>
      <c r="E210" s="48">
        <f t="shared" si="7"/>
        <v>-0.4163000000000068</v>
      </c>
    </row>
    <row r="211" spans="1:5" ht="12.75">
      <c r="A211" s="57">
        <v>145244675</v>
      </c>
      <c r="B211" s="48">
        <f t="shared" si="6"/>
        <v>145.244675</v>
      </c>
      <c r="C211" s="48">
        <v>-128.7107</v>
      </c>
      <c r="D211" s="57">
        <v>0</v>
      </c>
      <c r="E211" s="48">
        <f t="shared" si="7"/>
        <v>1.2892999999999972</v>
      </c>
    </row>
    <row r="212" spans="1:5" ht="12.75">
      <c r="A212" s="57">
        <v>145244700</v>
      </c>
      <c r="B212" s="48">
        <f t="shared" si="6"/>
        <v>145.2447</v>
      </c>
      <c r="C212" s="48">
        <v>-129.0679</v>
      </c>
      <c r="D212" s="57">
        <v>0</v>
      </c>
      <c r="E212" s="48">
        <f t="shared" si="7"/>
        <v>0.9320999999999913</v>
      </c>
    </row>
    <row r="213" spans="1:5" ht="12.75">
      <c r="A213" s="57">
        <v>145244725</v>
      </c>
      <c r="B213" s="48">
        <f t="shared" si="6"/>
        <v>145.244725</v>
      </c>
      <c r="C213" s="48">
        <v>-129.7829</v>
      </c>
      <c r="D213" s="57">
        <v>0</v>
      </c>
      <c r="E213" s="48">
        <f t="shared" si="7"/>
        <v>0.21709999999998786</v>
      </c>
    </row>
    <row r="214" spans="1:5" ht="12.75">
      <c r="A214" s="57">
        <v>145244750</v>
      </c>
      <c r="B214" s="48">
        <f t="shared" si="6"/>
        <v>145.24475</v>
      </c>
      <c r="C214" s="48">
        <v>-128.5936</v>
      </c>
      <c r="D214" s="57">
        <v>0</v>
      </c>
      <c r="E214" s="48">
        <f t="shared" si="7"/>
        <v>1.4063999999999908</v>
      </c>
    </row>
    <row r="215" spans="1:5" ht="12.75">
      <c r="A215" s="57">
        <v>145244775</v>
      </c>
      <c r="B215" s="48">
        <f t="shared" si="6"/>
        <v>145.244775</v>
      </c>
      <c r="C215" s="48">
        <v>-128.13</v>
      </c>
      <c r="D215" s="57">
        <v>0</v>
      </c>
      <c r="E215" s="48">
        <f t="shared" si="7"/>
        <v>1.8700000000000045</v>
      </c>
    </row>
    <row r="216" spans="1:5" ht="12.75">
      <c r="A216" s="57">
        <v>145244800</v>
      </c>
      <c r="B216" s="48">
        <f t="shared" si="6"/>
        <v>145.2448</v>
      </c>
      <c r="C216" s="48">
        <v>-128.822</v>
      </c>
      <c r="D216" s="57">
        <v>0</v>
      </c>
      <c r="E216" s="48">
        <f t="shared" si="7"/>
        <v>1.1779999999999973</v>
      </c>
    </row>
    <row r="217" spans="1:5" ht="12.75">
      <c r="A217" s="57">
        <v>145244825</v>
      </c>
      <c r="B217" s="48">
        <f t="shared" si="6"/>
        <v>145.244825</v>
      </c>
      <c r="C217" s="48">
        <v>-129.0994</v>
      </c>
      <c r="D217" s="57">
        <v>0</v>
      </c>
      <c r="E217" s="48">
        <f t="shared" si="7"/>
        <v>0.9005999999999972</v>
      </c>
    </row>
    <row r="218" spans="1:5" ht="12.75">
      <c r="A218" s="57">
        <v>145244850</v>
      </c>
      <c r="B218" s="48">
        <f t="shared" si="6"/>
        <v>145.24485</v>
      </c>
      <c r="C218" s="48">
        <v>-128.7313</v>
      </c>
      <c r="D218" s="57">
        <v>0</v>
      </c>
      <c r="E218" s="48">
        <f t="shared" si="7"/>
        <v>1.2686999999999955</v>
      </c>
    </row>
    <row r="219" spans="1:5" ht="12.75">
      <c r="A219" s="57">
        <v>145244875</v>
      </c>
      <c r="B219" s="48">
        <f t="shared" si="6"/>
        <v>145.244875</v>
      </c>
      <c r="C219" s="48">
        <v>-128.579</v>
      </c>
      <c r="D219" s="57">
        <v>0</v>
      </c>
      <c r="E219" s="48">
        <f t="shared" si="7"/>
        <v>1.4209999999999923</v>
      </c>
    </row>
    <row r="220" spans="1:5" ht="12.75">
      <c r="A220" s="57">
        <v>145244900</v>
      </c>
      <c r="B220" s="48">
        <f t="shared" si="6"/>
        <v>145.2449</v>
      </c>
      <c r="C220" s="48">
        <v>-126.9261</v>
      </c>
      <c r="D220" s="57">
        <v>0</v>
      </c>
      <c r="E220" s="48">
        <f t="shared" si="7"/>
        <v>3.0738999999999947</v>
      </c>
    </row>
    <row r="221" spans="1:5" ht="12.75">
      <c r="A221" s="57">
        <v>145244925</v>
      </c>
      <c r="B221" s="48">
        <f t="shared" si="6"/>
        <v>145.244925</v>
      </c>
      <c r="C221" s="48">
        <v>-127.658</v>
      </c>
      <c r="D221" s="57">
        <v>0</v>
      </c>
      <c r="E221" s="48">
        <f t="shared" si="7"/>
        <v>2.3419999999999987</v>
      </c>
    </row>
    <row r="222" spans="1:5" ht="12.75">
      <c r="A222" s="57">
        <v>145244950</v>
      </c>
      <c r="B222" s="48">
        <f t="shared" si="6"/>
        <v>145.24495</v>
      </c>
      <c r="C222" s="48">
        <v>-127.0029</v>
      </c>
      <c r="D222" s="57">
        <v>0</v>
      </c>
      <c r="E222" s="48">
        <f t="shared" si="7"/>
        <v>2.997100000000003</v>
      </c>
    </row>
    <row r="223" spans="1:5" ht="12.75">
      <c r="A223" s="57">
        <v>145244975</v>
      </c>
      <c r="B223" s="48">
        <f t="shared" si="6"/>
        <v>145.244975</v>
      </c>
      <c r="C223" s="48">
        <v>-126.2296</v>
      </c>
      <c r="D223" s="57">
        <v>0</v>
      </c>
      <c r="E223" s="48">
        <f t="shared" si="7"/>
        <v>3.770399999999995</v>
      </c>
    </row>
    <row r="224" spans="1:5" ht="12.75">
      <c r="A224" s="57">
        <v>145245000</v>
      </c>
      <c r="B224" s="48">
        <f t="shared" si="6"/>
        <v>145.245</v>
      </c>
      <c r="C224" s="48">
        <v>-126.1979</v>
      </c>
      <c r="D224" s="57">
        <v>0</v>
      </c>
      <c r="E224" s="48">
        <f t="shared" si="7"/>
        <v>3.802099999999996</v>
      </c>
    </row>
    <row r="225" spans="1:5" ht="12.75">
      <c r="A225" s="57">
        <v>145245025</v>
      </c>
      <c r="B225" s="48">
        <f t="shared" si="6"/>
        <v>145.245025</v>
      </c>
      <c r="C225" s="48">
        <v>-126.6766</v>
      </c>
      <c r="D225" s="57">
        <v>0</v>
      </c>
      <c r="E225" s="48">
        <f t="shared" si="7"/>
        <v>3.3234000000000066</v>
      </c>
    </row>
    <row r="226" spans="1:5" ht="12.75">
      <c r="A226" s="57">
        <v>145245050</v>
      </c>
      <c r="B226" s="48">
        <f t="shared" si="6"/>
        <v>145.24505</v>
      </c>
      <c r="C226" s="48">
        <v>-125.9125</v>
      </c>
      <c r="D226" s="57">
        <v>0</v>
      </c>
      <c r="E226" s="48">
        <f t="shared" si="7"/>
        <v>4.087500000000006</v>
      </c>
    </row>
    <row r="227" spans="1:5" ht="12.75">
      <c r="A227" s="57">
        <v>145245075</v>
      </c>
      <c r="B227" s="48">
        <f t="shared" si="6"/>
        <v>145.245075</v>
      </c>
      <c r="C227" s="48">
        <v>-125.953</v>
      </c>
      <c r="D227" s="57">
        <v>0</v>
      </c>
      <c r="E227" s="48">
        <f t="shared" si="7"/>
        <v>4.046999999999997</v>
      </c>
    </row>
    <row r="228" spans="1:5" ht="12.75">
      <c r="A228" s="57">
        <v>145245100</v>
      </c>
      <c r="B228" s="48">
        <f t="shared" si="6"/>
        <v>145.2451</v>
      </c>
      <c r="C228" s="48">
        <v>-128.0332</v>
      </c>
      <c r="D228" s="57">
        <v>0</v>
      </c>
      <c r="E228" s="48">
        <f t="shared" si="7"/>
        <v>1.9668000000000063</v>
      </c>
    </row>
    <row r="229" spans="1:5" ht="12.75">
      <c r="A229" s="57">
        <v>145245125</v>
      </c>
      <c r="B229" s="48">
        <f t="shared" si="6"/>
        <v>145.245125</v>
      </c>
      <c r="C229" s="48">
        <v>-128.4917</v>
      </c>
      <c r="D229" s="57">
        <v>0</v>
      </c>
      <c r="E229" s="48">
        <f t="shared" si="7"/>
        <v>1.5082999999999913</v>
      </c>
    </row>
    <row r="230" spans="1:5" ht="12.75">
      <c r="A230" s="57">
        <v>145245150</v>
      </c>
      <c r="B230" s="48">
        <f t="shared" si="6"/>
        <v>145.24515</v>
      </c>
      <c r="C230" s="48">
        <v>-127.729</v>
      </c>
      <c r="D230" s="57">
        <v>0</v>
      </c>
      <c r="E230" s="48">
        <f t="shared" si="7"/>
        <v>2.271000000000001</v>
      </c>
    </row>
    <row r="231" spans="1:5" ht="12.75">
      <c r="A231" s="57">
        <v>145245175</v>
      </c>
      <c r="B231" s="48">
        <f t="shared" si="6"/>
        <v>145.245175</v>
      </c>
      <c r="C231" s="48">
        <v>-127.9902</v>
      </c>
      <c r="D231" s="57">
        <v>0</v>
      </c>
      <c r="E231" s="48">
        <f t="shared" si="7"/>
        <v>2.0097999999999985</v>
      </c>
    </row>
    <row r="232" spans="1:5" ht="12.75">
      <c r="A232" s="57">
        <v>145245200</v>
      </c>
      <c r="B232" s="48">
        <f t="shared" si="6"/>
        <v>145.2452</v>
      </c>
      <c r="C232" s="48">
        <v>-127.4106</v>
      </c>
      <c r="D232" s="57">
        <v>0</v>
      </c>
      <c r="E232" s="48">
        <f t="shared" si="7"/>
        <v>2.5893999999999977</v>
      </c>
    </row>
    <row r="233" spans="1:5" ht="12.75">
      <c r="A233" s="57">
        <v>145245225</v>
      </c>
      <c r="B233" s="48">
        <f t="shared" si="6"/>
        <v>145.245225</v>
      </c>
      <c r="C233" s="48">
        <v>-127.4861</v>
      </c>
      <c r="D233" s="57">
        <v>0</v>
      </c>
      <c r="E233" s="48">
        <f t="shared" si="7"/>
        <v>2.5139000000000067</v>
      </c>
    </row>
    <row r="234" spans="1:5" ht="12.75">
      <c r="A234" s="57">
        <v>145245250</v>
      </c>
      <c r="B234" s="48">
        <f t="shared" si="6"/>
        <v>145.24525</v>
      </c>
      <c r="C234" s="48">
        <v>-126.6056</v>
      </c>
      <c r="D234" s="57">
        <v>0</v>
      </c>
      <c r="E234" s="48">
        <f t="shared" si="7"/>
        <v>3.3944000000000045</v>
      </c>
    </row>
    <row r="235" spans="1:5" ht="12.75">
      <c r="A235" s="57">
        <v>145245275</v>
      </c>
      <c r="B235" s="48">
        <f t="shared" si="6"/>
        <v>145.245275</v>
      </c>
      <c r="C235" s="48">
        <v>-125.8822</v>
      </c>
      <c r="D235" s="57">
        <v>0</v>
      </c>
      <c r="E235" s="48">
        <f t="shared" si="7"/>
        <v>4.117800000000003</v>
      </c>
    </row>
    <row r="236" spans="1:5" ht="12.75">
      <c r="A236" s="57">
        <v>145245300</v>
      </c>
      <c r="B236" s="48">
        <f t="shared" si="6"/>
        <v>145.2453</v>
      </c>
      <c r="C236" s="48">
        <v>-127.0861</v>
      </c>
      <c r="D236" s="57">
        <v>0</v>
      </c>
      <c r="E236" s="48">
        <f t="shared" si="7"/>
        <v>2.913899999999998</v>
      </c>
    </row>
    <row r="237" spans="1:5" ht="12.75">
      <c r="A237" s="57">
        <v>145245325</v>
      </c>
      <c r="B237" s="48">
        <f t="shared" si="6"/>
        <v>145.245325</v>
      </c>
      <c r="C237" s="48">
        <v>-129.087</v>
      </c>
      <c r="D237" s="57">
        <v>0</v>
      </c>
      <c r="E237" s="48">
        <f t="shared" si="7"/>
        <v>0.9130000000000109</v>
      </c>
    </row>
    <row r="238" spans="1:5" ht="12.75">
      <c r="A238" s="57">
        <v>145245350</v>
      </c>
      <c r="B238" s="48">
        <f t="shared" si="6"/>
        <v>145.24535</v>
      </c>
      <c r="C238" s="48">
        <v>-128.6065</v>
      </c>
      <c r="D238" s="57">
        <v>0</v>
      </c>
      <c r="E238" s="48">
        <f t="shared" si="7"/>
        <v>1.3934999999999889</v>
      </c>
    </row>
    <row r="239" spans="1:5" ht="12.75">
      <c r="A239" s="57">
        <v>145245375</v>
      </c>
      <c r="B239" s="48">
        <f t="shared" si="6"/>
        <v>145.245375</v>
      </c>
      <c r="C239" s="48">
        <v>-128.0472</v>
      </c>
      <c r="D239" s="57">
        <v>0</v>
      </c>
      <c r="E239" s="48">
        <f t="shared" si="7"/>
        <v>1.9527999999999963</v>
      </c>
    </row>
    <row r="240" spans="1:5" ht="12.75">
      <c r="A240" s="57">
        <v>145245400</v>
      </c>
      <c r="B240" s="48">
        <f t="shared" si="6"/>
        <v>145.2454</v>
      </c>
      <c r="C240" s="48">
        <v>-126.6826</v>
      </c>
      <c r="D240" s="57">
        <v>0</v>
      </c>
      <c r="E240" s="48">
        <f t="shared" si="7"/>
        <v>3.3174000000000063</v>
      </c>
    </row>
    <row r="241" spans="1:5" ht="12.75">
      <c r="A241" s="57">
        <v>145245425</v>
      </c>
      <c r="B241" s="48">
        <f t="shared" si="6"/>
        <v>145.245425</v>
      </c>
      <c r="C241" s="48">
        <v>-127.0857</v>
      </c>
      <c r="D241" s="57">
        <v>0</v>
      </c>
      <c r="E241" s="48">
        <f t="shared" si="7"/>
        <v>2.9142999999999972</v>
      </c>
    </row>
    <row r="242" spans="1:5" ht="12.75">
      <c r="A242" s="57">
        <v>145245450</v>
      </c>
      <c r="B242" s="48">
        <f t="shared" si="6"/>
        <v>145.24545</v>
      </c>
      <c r="C242" s="48">
        <v>-126.637</v>
      </c>
      <c r="D242" s="57">
        <v>0</v>
      </c>
      <c r="E242" s="48">
        <f t="shared" si="7"/>
        <v>3.3629999999999995</v>
      </c>
    </row>
    <row r="243" spans="1:5" ht="12.75">
      <c r="A243" s="57">
        <v>145245475</v>
      </c>
      <c r="B243" s="48">
        <f t="shared" si="6"/>
        <v>145.245475</v>
      </c>
      <c r="C243" s="48">
        <v>-126.6793</v>
      </c>
      <c r="D243" s="57">
        <v>0</v>
      </c>
      <c r="E243" s="48">
        <f t="shared" si="7"/>
        <v>3.320700000000002</v>
      </c>
    </row>
    <row r="244" spans="1:5" ht="12.75">
      <c r="A244" s="57">
        <v>145245500</v>
      </c>
      <c r="B244" s="48">
        <f t="shared" si="6"/>
        <v>145.2455</v>
      </c>
      <c r="C244" s="48">
        <v>-127.274</v>
      </c>
      <c r="D244" s="57">
        <v>0</v>
      </c>
      <c r="E244" s="48">
        <f t="shared" si="7"/>
        <v>2.725999999999999</v>
      </c>
    </row>
    <row r="245" spans="1:5" ht="12.75">
      <c r="A245" s="57">
        <v>145245525</v>
      </c>
      <c r="B245" s="48">
        <f t="shared" si="6"/>
        <v>145.245525</v>
      </c>
      <c r="C245" s="48">
        <v>-126.4328</v>
      </c>
      <c r="D245" s="57">
        <v>0</v>
      </c>
      <c r="E245" s="48">
        <f t="shared" si="7"/>
        <v>3.5671999999999997</v>
      </c>
    </row>
    <row r="246" spans="1:5" ht="12.75">
      <c r="A246" s="57">
        <v>145245550</v>
      </c>
      <c r="B246" s="48">
        <f t="shared" si="6"/>
        <v>145.24555</v>
      </c>
      <c r="C246" s="48">
        <v>-126.8542</v>
      </c>
      <c r="D246" s="57">
        <v>0</v>
      </c>
      <c r="E246" s="48">
        <f t="shared" si="7"/>
        <v>3.145799999999994</v>
      </c>
    </row>
    <row r="247" spans="1:5" ht="12.75">
      <c r="A247" s="57">
        <v>145245575</v>
      </c>
      <c r="B247" s="48">
        <f t="shared" si="6"/>
        <v>145.245575</v>
      </c>
      <c r="C247" s="48">
        <v>-127.2493</v>
      </c>
      <c r="D247" s="57">
        <v>0</v>
      </c>
      <c r="E247" s="48">
        <f t="shared" si="7"/>
        <v>2.750699999999995</v>
      </c>
    </row>
    <row r="248" spans="1:5" ht="12.75">
      <c r="A248" s="57">
        <v>145245600</v>
      </c>
      <c r="B248" s="48">
        <f t="shared" si="6"/>
        <v>145.2456</v>
      </c>
      <c r="C248" s="48">
        <v>-128.4659</v>
      </c>
      <c r="D248" s="57">
        <v>0</v>
      </c>
      <c r="E248" s="48">
        <f t="shared" si="7"/>
        <v>1.5340999999999951</v>
      </c>
    </row>
    <row r="249" spans="1:5" ht="12.75">
      <c r="A249" s="57">
        <v>145245625</v>
      </c>
      <c r="B249" s="48">
        <f t="shared" si="6"/>
        <v>145.245625</v>
      </c>
      <c r="C249" s="48">
        <v>-128.1512</v>
      </c>
      <c r="D249" s="57">
        <v>0</v>
      </c>
      <c r="E249" s="48">
        <f t="shared" si="7"/>
        <v>1.8488000000000113</v>
      </c>
    </row>
    <row r="250" spans="1:5" ht="12.75">
      <c r="A250" s="57">
        <v>145245650</v>
      </c>
      <c r="B250" s="48">
        <f t="shared" si="6"/>
        <v>145.24565</v>
      </c>
      <c r="C250" s="48">
        <v>-126.5549</v>
      </c>
      <c r="D250" s="57">
        <v>0</v>
      </c>
      <c r="E250" s="48">
        <f t="shared" si="7"/>
        <v>3.4450999999999965</v>
      </c>
    </row>
    <row r="251" spans="1:5" ht="12.75">
      <c r="A251" s="57">
        <v>145245675</v>
      </c>
      <c r="B251" s="48">
        <f t="shared" si="6"/>
        <v>145.245675</v>
      </c>
      <c r="C251" s="48">
        <v>-126.1342</v>
      </c>
      <c r="D251" s="57">
        <v>0</v>
      </c>
      <c r="E251" s="48">
        <f t="shared" si="7"/>
        <v>3.865799999999993</v>
      </c>
    </row>
    <row r="252" spans="1:5" ht="12.75">
      <c r="A252" s="57">
        <v>145245700</v>
      </c>
      <c r="B252" s="48">
        <f t="shared" si="6"/>
        <v>145.2457</v>
      </c>
      <c r="C252" s="48">
        <v>-127.3296</v>
      </c>
      <c r="D252" s="57">
        <v>0</v>
      </c>
      <c r="E252" s="48">
        <f t="shared" si="7"/>
        <v>2.6704000000000008</v>
      </c>
    </row>
    <row r="253" spans="1:5" ht="12.75">
      <c r="A253" s="57">
        <v>145245725</v>
      </c>
      <c r="B253" s="48">
        <f t="shared" si="6"/>
        <v>145.245725</v>
      </c>
      <c r="C253" s="48">
        <v>-125.6769</v>
      </c>
      <c r="D253" s="57">
        <v>0</v>
      </c>
      <c r="E253" s="48">
        <f t="shared" si="7"/>
        <v>4.323099999999997</v>
      </c>
    </row>
    <row r="254" spans="1:5" ht="12.75">
      <c r="A254" s="57">
        <v>145245750</v>
      </c>
      <c r="B254" s="48">
        <f t="shared" si="6"/>
        <v>145.24575</v>
      </c>
      <c r="C254" s="48">
        <v>-125.7506</v>
      </c>
      <c r="D254" s="57">
        <v>0</v>
      </c>
      <c r="E254" s="48">
        <f t="shared" si="7"/>
        <v>4.249399999999994</v>
      </c>
    </row>
    <row r="255" spans="1:5" ht="12.75">
      <c r="A255" s="57">
        <v>145245775</v>
      </c>
      <c r="B255" s="48">
        <f t="shared" si="6"/>
        <v>145.245775</v>
      </c>
      <c r="C255" s="48">
        <v>-123.8409</v>
      </c>
      <c r="D255" s="57">
        <v>0</v>
      </c>
      <c r="E255" s="48">
        <f t="shared" si="7"/>
        <v>6.159099999999995</v>
      </c>
    </row>
    <row r="256" spans="1:5" ht="12.75">
      <c r="A256" s="57">
        <v>145245800</v>
      </c>
      <c r="B256" s="48">
        <f t="shared" si="6"/>
        <v>145.2458</v>
      </c>
      <c r="C256" s="48">
        <v>-122.0261</v>
      </c>
      <c r="D256" s="57">
        <v>0</v>
      </c>
      <c r="E256" s="48">
        <f t="shared" si="7"/>
        <v>7.9739</v>
      </c>
    </row>
    <row r="257" spans="1:5" ht="12.75">
      <c r="A257" s="57">
        <v>145245825</v>
      </c>
      <c r="B257" s="48">
        <f t="shared" si="6"/>
        <v>145.245825</v>
      </c>
      <c r="C257" s="48">
        <v>-121.7878</v>
      </c>
      <c r="D257" s="57">
        <v>0</v>
      </c>
      <c r="E257" s="48">
        <f t="shared" si="7"/>
        <v>8.212199999999996</v>
      </c>
    </row>
    <row r="258" spans="1:5" ht="12.75">
      <c r="A258" s="57">
        <v>145245850</v>
      </c>
      <c r="B258" s="48">
        <f t="shared" si="6"/>
        <v>145.24585</v>
      </c>
      <c r="C258" s="48">
        <v>-122.5131</v>
      </c>
      <c r="D258" s="57">
        <v>0</v>
      </c>
      <c r="E258" s="48">
        <f t="shared" si="7"/>
        <v>7.486900000000006</v>
      </c>
    </row>
    <row r="259" spans="1:5" ht="12.75">
      <c r="A259" s="57">
        <v>145245875</v>
      </c>
      <c r="B259" s="48">
        <f t="shared" si="6"/>
        <v>145.245875</v>
      </c>
      <c r="C259" s="48">
        <v>-123.0984</v>
      </c>
      <c r="D259" s="57">
        <v>0</v>
      </c>
      <c r="E259" s="48">
        <f t="shared" si="7"/>
        <v>6.901600000000002</v>
      </c>
    </row>
    <row r="260" spans="1:5" ht="12.75">
      <c r="A260" s="57">
        <v>145245900</v>
      </c>
      <c r="B260" s="48">
        <f t="shared" si="6"/>
        <v>145.2459</v>
      </c>
      <c r="C260" s="48">
        <v>-121.6677</v>
      </c>
      <c r="D260" s="57">
        <v>0</v>
      </c>
      <c r="E260" s="48">
        <f t="shared" si="7"/>
        <v>8.332300000000004</v>
      </c>
    </row>
    <row r="261" spans="1:5" ht="12.75">
      <c r="A261" s="57">
        <v>145245925</v>
      </c>
      <c r="B261" s="48">
        <f t="shared" si="6"/>
        <v>145.245925</v>
      </c>
      <c r="C261" s="48">
        <v>-122.7128</v>
      </c>
      <c r="D261" s="57">
        <v>0</v>
      </c>
      <c r="E261" s="48">
        <f t="shared" si="7"/>
        <v>7.287199999999999</v>
      </c>
    </row>
    <row r="262" spans="1:5" ht="12.75">
      <c r="A262" s="57">
        <v>145245950</v>
      </c>
      <c r="B262" s="48">
        <f t="shared" si="6"/>
        <v>145.24595</v>
      </c>
      <c r="C262" s="48">
        <v>-119.9676</v>
      </c>
      <c r="D262" s="57">
        <v>0</v>
      </c>
      <c r="E262" s="48">
        <f t="shared" si="7"/>
        <v>10.032399999999996</v>
      </c>
    </row>
    <row r="263" spans="1:5" ht="12.75">
      <c r="A263" s="57">
        <v>145245975</v>
      </c>
      <c r="B263" s="48">
        <f t="shared" si="6"/>
        <v>145.245975</v>
      </c>
      <c r="C263" s="48">
        <v>-120.9293</v>
      </c>
      <c r="D263" s="57">
        <v>0</v>
      </c>
      <c r="E263" s="48">
        <f t="shared" si="7"/>
        <v>9.070700000000002</v>
      </c>
    </row>
    <row r="264" spans="1:5" ht="12.75">
      <c r="A264" s="57">
        <v>145246000</v>
      </c>
      <c r="B264" s="48">
        <f t="shared" si="6"/>
        <v>145.246</v>
      </c>
      <c r="C264" s="48">
        <v>-121.3933</v>
      </c>
      <c r="D264" s="57">
        <v>0</v>
      </c>
      <c r="E264" s="48">
        <f t="shared" si="7"/>
        <v>8.606700000000004</v>
      </c>
    </row>
    <row r="265" spans="1:5" ht="12.75">
      <c r="A265" s="57">
        <v>145246025</v>
      </c>
      <c r="B265" s="48">
        <f t="shared" si="6"/>
        <v>145.246025</v>
      </c>
      <c r="C265" s="48">
        <v>-120.8775</v>
      </c>
      <c r="D265" s="57">
        <v>0</v>
      </c>
      <c r="E265" s="48">
        <f t="shared" si="7"/>
        <v>9.122500000000002</v>
      </c>
    </row>
    <row r="266" spans="1:5" ht="12.75">
      <c r="A266" s="57">
        <v>145246050</v>
      </c>
      <c r="B266" s="48">
        <f t="shared" si="6"/>
        <v>145.24605</v>
      </c>
      <c r="C266" s="48">
        <v>-121.4315</v>
      </c>
      <c r="D266" s="57">
        <v>0</v>
      </c>
      <c r="E266" s="48">
        <f t="shared" si="7"/>
        <v>8.5685</v>
      </c>
    </row>
    <row r="267" spans="1:5" ht="12.75">
      <c r="A267" s="57">
        <v>145246075</v>
      </c>
      <c r="B267" s="48">
        <f t="shared" si="6"/>
        <v>145.246075</v>
      </c>
      <c r="C267" s="48">
        <v>-121.0226</v>
      </c>
      <c r="D267" s="57">
        <v>0</v>
      </c>
      <c r="E267" s="48">
        <f t="shared" si="7"/>
        <v>8.977400000000003</v>
      </c>
    </row>
    <row r="268" spans="1:5" ht="12.75">
      <c r="A268" s="57">
        <v>145246100</v>
      </c>
      <c r="B268" s="48">
        <f t="shared" si="6"/>
        <v>145.2461</v>
      </c>
      <c r="C268" s="48">
        <v>-120.7207</v>
      </c>
      <c r="D268" s="57">
        <v>0</v>
      </c>
      <c r="E268" s="48">
        <f t="shared" si="7"/>
        <v>9.279300000000006</v>
      </c>
    </row>
    <row r="269" spans="1:5" ht="12.75">
      <c r="A269" s="57">
        <v>145246125</v>
      </c>
      <c r="B269" s="48">
        <f t="shared" si="6"/>
        <v>145.246125</v>
      </c>
      <c r="C269" s="48">
        <v>-121.4642</v>
      </c>
      <c r="D269" s="57">
        <v>0</v>
      </c>
      <c r="E269" s="48">
        <f t="shared" si="7"/>
        <v>8.535799999999995</v>
      </c>
    </row>
    <row r="270" spans="1:5" ht="12.75">
      <c r="A270" s="57">
        <v>145246150</v>
      </c>
      <c r="B270" s="48">
        <f t="shared" si="6"/>
        <v>145.24615</v>
      </c>
      <c r="C270" s="48">
        <v>-121.9241</v>
      </c>
      <c r="D270" s="57">
        <v>0</v>
      </c>
      <c r="E270" s="48">
        <f t="shared" si="7"/>
        <v>8.075900000000004</v>
      </c>
    </row>
    <row r="271" spans="1:5" ht="12.75">
      <c r="A271" s="57">
        <v>145246175</v>
      </c>
      <c r="B271" s="48">
        <f t="shared" si="6"/>
        <v>145.246175</v>
      </c>
      <c r="C271" s="48">
        <v>-122.4198</v>
      </c>
      <c r="D271" s="57">
        <v>0</v>
      </c>
      <c r="E271" s="48">
        <f t="shared" si="7"/>
        <v>7.580200000000005</v>
      </c>
    </row>
    <row r="272" spans="1:5" ht="12.75">
      <c r="A272" s="57">
        <v>145246200</v>
      </c>
      <c r="B272" s="48">
        <f t="shared" si="6"/>
        <v>145.2462</v>
      </c>
      <c r="C272" s="48">
        <v>-122.3217</v>
      </c>
      <c r="D272" s="57">
        <v>0</v>
      </c>
      <c r="E272" s="48">
        <f t="shared" si="7"/>
        <v>7.678299999999993</v>
      </c>
    </row>
    <row r="273" spans="1:5" ht="12.75">
      <c r="A273" s="57">
        <v>145246225</v>
      </c>
      <c r="B273" s="48">
        <f aca="true" t="shared" si="8" ref="B273:B336">A273/(10^6)</f>
        <v>145.246225</v>
      </c>
      <c r="C273" s="48">
        <v>-123.3112</v>
      </c>
      <c r="D273" s="57">
        <v>0</v>
      </c>
      <c r="E273" s="48">
        <f aca="true" t="shared" si="9" ref="E273:E336">C273+130</f>
        <v>6.6888000000000005</v>
      </c>
    </row>
    <row r="274" spans="1:5" ht="12.75">
      <c r="A274" s="57">
        <v>145246250</v>
      </c>
      <c r="B274" s="48">
        <f t="shared" si="8"/>
        <v>145.24625</v>
      </c>
      <c r="C274" s="48">
        <v>-123.2368</v>
      </c>
      <c r="D274" s="57">
        <v>0</v>
      </c>
      <c r="E274" s="48">
        <f t="shared" si="9"/>
        <v>6.763199999999998</v>
      </c>
    </row>
    <row r="275" spans="1:5" ht="12.75">
      <c r="A275" s="57">
        <v>145246275</v>
      </c>
      <c r="B275" s="48">
        <f t="shared" si="8"/>
        <v>145.246275</v>
      </c>
      <c r="C275" s="48">
        <v>-120.6416</v>
      </c>
      <c r="D275" s="57">
        <v>0</v>
      </c>
      <c r="E275" s="48">
        <f t="shared" si="9"/>
        <v>9.358400000000003</v>
      </c>
    </row>
    <row r="276" spans="1:5" ht="12.75">
      <c r="A276" s="57">
        <v>145246300</v>
      </c>
      <c r="B276" s="48">
        <f t="shared" si="8"/>
        <v>145.2463</v>
      </c>
      <c r="C276" s="48">
        <v>-120.2386</v>
      </c>
      <c r="D276" s="57">
        <v>0</v>
      </c>
      <c r="E276" s="48">
        <f t="shared" si="9"/>
        <v>9.761399999999995</v>
      </c>
    </row>
    <row r="277" spans="1:5" ht="12.75">
      <c r="A277" s="57">
        <v>145246325</v>
      </c>
      <c r="B277" s="48">
        <f t="shared" si="8"/>
        <v>145.246325</v>
      </c>
      <c r="C277" s="48">
        <v>-121.1833</v>
      </c>
      <c r="D277" s="57">
        <v>0</v>
      </c>
      <c r="E277" s="48">
        <f t="shared" si="9"/>
        <v>8.816699999999997</v>
      </c>
    </row>
    <row r="278" spans="1:5" ht="12.75">
      <c r="A278" s="57">
        <v>145246350</v>
      </c>
      <c r="B278" s="48">
        <f t="shared" si="8"/>
        <v>145.24635</v>
      </c>
      <c r="C278" s="48">
        <v>-122.7733</v>
      </c>
      <c r="D278" s="57">
        <v>0</v>
      </c>
      <c r="E278" s="48">
        <f t="shared" si="9"/>
        <v>7.226699999999994</v>
      </c>
    </row>
    <row r="279" spans="1:5" ht="12.75">
      <c r="A279" s="57">
        <v>145246375</v>
      </c>
      <c r="B279" s="48">
        <f t="shared" si="8"/>
        <v>145.246375</v>
      </c>
      <c r="C279" s="48">
        <v>-122.4055</v>
      </c>
      <c r="D279" s="57">
        <v>0</v>
      </c>
      <c r="E279" s="48">
        <f t="shared" si="9"/>
        <v>7.5944999999999965</v>
      </c>
    </row>
    <row r="280" spans="1:5" ht="12.75">
      <c r="A280" s="57">
        <v>145246400</v>
      </c>
      <c r="B280" s="48">
        <f t="shared" si="8"/>
        <v>145.2464</v>
      </c>
      <c r="C280" s="48">
        <v>-122.3149</v>
      </c>
      <c r="D280" s="57">
        <v>0</v>
      </c>
      <c r="E280" s="48">
        <f t="shared" si="9"/>
        <v>7.685100000000006</v>
      </c>
    </row>
    <row r="281" spans="1:5" ht="12.75">
      <c r="A281" s="57">
        <v>145246425</v>
      </c>
      <c r="B281" s="48">
        <f t="shared" si="8"/>
        <v>145.246425</v>
      </c>
      <c r="C281" s="48">
        <v>-123.7343</v>
      </c>
      <c r="D281" s="57">
        <v>0</v>
      </c>
      <c r="E281" s="48">
        <f t="shared" si="9"/>
        <v>6.265699999999995</v>
      </c>
    </row>
    <row r="282" spans="1:5" ht="12.75">
      <c r="A282" s="57">
        <v>145246450</v>
      </c>
      <c r="B282" s="48">
        <f t="shared" si="8"/>
        <v>145.24645</v>
      </c>
      <c r="C282" s="48">
        <v>-123.4735</v>
      </c>
      <c r="D282" s="57">
        <v>0</v>
      </c>
      <c r="E282" s="48">
        <f t="shared" si="9"/>
        <v>6.526499999999999</v>
      </c>
    </row>
    <row r="283" spans="1:5" ht="12.75">
      <c r="A283" s="57">
        <v>145246475</v>
      </c>
      <c r="B283" s="48">
        <f t="shared" si="8"/>
        <v>145.246475</v>
      </c>
      <c r="C283" s="48">
        <v>-123.8231</v>
      </c>
      <c r="D283" s="57">
        <v>0</v>
      </c>
      <c r="E283" s="48">
        <f t="shared" si="9"/>
        <v>6.176900000000003</v>
      </c>
    </row>
    <row r="284" spans="1:5" ht="12.75">
      <c r="A284" s="57">
        <v>145246500</v>
      </c>
      <c r="B284" s="48">
        <f t="shared" si="8"/>
        <v>145.2465</v>
      </c>
      <c r="C284" s="48">
        <v>-125.4197</v>
      </c>
      <c r="D284" s="57">
        <v>0</v>
      </c>
      <c r="E284" s="48">
        <f t="shared" si="9"/>
        <v>4.580299999999994</v>
      </c>
    </row>
    <row r="285" spans="1:5" ht="12.75">
      <c r="A285" s="57">
        <v>145246525</v>
      </c>
      <c r="B285" s="48">
        <f t="shared" si="8"/>
        <v>145.246525</v>
      </c>
      <c r="C285" s="48">
        <v>-121.5081</v>
      </c>
      <c r="D285" s="57">
        <v>0</v>
      </c>
      <c r="E285" s="48">
        <f t="shared" si="9"/>
        <v>8.491900000000001</v>
      </c>
    </row>
    <row r="286" spans="1:5" ht="12.75">
      <c r="A286" s="57">
        <v>145246550</v>
      </c>
      <c r="B286" s="48">
        <f t="shared" si="8"/>
        <v>145.24655</v>
      </c>
      <c r="C286" s="48">
        <v>-119.4907</v>
      </c>
      <c r="D286" s="57">
        <v>0</v>
      </c>
      <c r="E286" s="48">
        <f t="shared" si="9"/>
        <v>10.509299999999996</v>
      </c>
    </row>
    <row r="287" spans="1:5" ht="12.75">
      <c r="A287" s="57">
        <v>145246575</v>
      </c>
      <c r="B287" s="48">
        <f t="shared" si="8"/>
        <v>145.246575</v>
      </c>
      <c r="C287" s="48">
        <v>-122.8919</v>
      </c>
      <c r="D287" s="57">
        <v>0</v>
      </c>
      <c r="E287" s="48">
        <f t="shared" si="9"/>
        <v>7.108099999999993</v>
      </c>
    </row>
    <row r="288" spans="1:5" ht="12.75">
      <c r="A288" s="57">
        <v>145246600</v>
      </c>
      <c r="B288" s="48">
        <f t="shared" si="8"/>
        <v>145.2466</v>
      </c>
      <c r="C288" s="48">
        <v>-123.3498</v>
      </c>
      <c r="D288" s="57">
        <v>0</v>
      </c>
      <c r="E288" s="48">
        <f t="shared" si="9"/>
        <v>6.650199999999998</v>
      </c>
    </row>
    <row r="289" spans="1:5" ht="12.75">
      <c r="A289" s="57">
        <v>145246625</v>
      </c>
      <c r="B289" s="48">
        <f t="shared" si="8"/>
        <v>145.246625</v>
      </c>
      <c r="C289" s="48">
        <v>-122.6382</v>
      </c>
      <c r="D289" s="57">
        <v>0</v>
      </c>
      <c r="E289" s="48">
        <f t="shared" si="9"/>
        <v>7.361800000000002</v>
      </c>
    </row>
    <row r="290" spans="1:5" ht="12.75">
      <c r="A290" s="57">
        <v>145246650</v>
      </c>
      <c r="B290" s="48">
        <f t="shared" si="8"/>
        <v>145.24665</v>
      </c>
      <c r="C290" s="48">
        <v>-121.279</v>
      </c>
      <c r="D290" s="57">
        <v>0</v>
      </c>
      <c r="E290" s="48">
        <f t="shared" si="9"/>
        <v>8.721000000000004</v>
      </c>
    </row>
    <row r="291" spans="1:5" ht="12.75">
      <c r="A291" s="57">
        <v>145246675</v>
      </c>
      <c r="B291" s="48">
        <f t="shared" si="8"/>
        <v>145.246675</v>
      </c>
      <c r="C291" s="48">
        <v>-120.9707</v>
      </c>
      <c r="D291" s="57">
        <v>0</v>
      </c>
      <c r="E291" s="48">
        <f t="shared" si="9"/>
        <v>9.029300000000006</v>
      </c>
    </row>
    <row r="292" spans="1:5" ht="12.75">
      <c r="A292" s="57">
        <v>145246700</v>
      </c>
      <c r="B292" s="48">
        <f t="shared" si="8"/>
        <v>145.2467</v>
      </c>
      <c r="C292" s="48">
        <v>-122.0604</v>
      </c>
      <c r="D292" s="57">
        <v>0</v>
      </c>
      <c r="E292" s="48">
        <f t="shared" si="9"/>
        <v>7.939599999999999</v>
      </c>
    </row>
    <row r="293" spans="1:5" ht="12.75">
      <c r="A293" s="57">
        <v>145246725</v>
      </c>
      <c r="B293" s="48">
        <f t="shared" si="8"/>
        <v>145.246725</v>
      </c>
      <c r="C293" s="48">
        <v>-122.5726</v>
      </c>
      <c r="D293" s="57">
        <v>0</v>
      </c>
      <c r="E293" s="48">
        <f t="shared" si="9"/>
        <v>7.427400000000006</v>
      </c>
    </row>
    <row r="294" spans="1:5" ht="12.75">
      <c r="A294" s="57">
        <v>145246750</v>
      </c>
      <c r="B294" s="48">
        <f t="shared" si="8"/>
        <v>145.24675</v>
      </c>
      <c r="C294" s="48">
        <v>-121.8433</v>
      </c>
      <c r="D294" s="57">
        <v>0</v>
      </c>
      <c r="E294" s="48">
        <f t="shared" si="9"/>
        <v>8.1567</v>
      </c>
    </row>
    <row r="295" spans="1:5" ht="12.75">
      <c r="A295" s="57">
        <v>145246775</v>
      </c>
      <c r="B295" s="48">
        <f t="shared" si="8"/>
        <v>145.246775</v>
      </c>
      <c r="C295" s="48">
        <v>-120.4936</v>
      </c>
      <c r="D295" s="57">
        <v>0</v>
      </c>
      <c r="E295" s="48">
        <f t="shared" si="9"/>
        <v>9.5064</v>
      </c>
    </row>
    <row r="296" spans="1:5" ht="12.75">
      <c r="A296" s="57">
        <v>145246800</v>
      </c>
      <c r="B296" s="48">
        <f t="shared" si="8"/>
        <v>145.2468</v>
      </c>
      <c r="C296" s="48">
        <v>-119.2498</v>
      </c>
      <c r="D296" s="57">
        <v>0</v>
      </c>
      <c r="E296" s="48">
        <f t="shared" si="9"/>
        <v>10.750200000000007</v>
      </c>
    </row>
    <row r="297" spans="1:5" ht="12.75">
      <c r="A297" s="57">
        <v>145246825</v>
      </c>
      <c r="B297" s="48">
        <f t="shared" si="8"/>
        <v>145.246825</v>
      </c>
      <c r="C297" s="48">
        <v>-121.027</v>
      </c>
      <c r="D297" s="57">
        <v>0</v>
      </c>
      <c r="E297" s="48">
        <f t="shared" si="9"/>
        <v>8.972999999999999</v>
      </c>
    </row>
    <row r="298" spans="1:5" ht="12.75">
      <c r="A298" s="57">
        <v>145246850</v>
      </c>
      <c r="B298" s="48">
        <f t="shared" si="8"/>
        <v>145.24685</v>
      </c>
      <c r="C298" s="48">
        <v>-121.1752</v>
      </c>
      <c r="D298" s="57">
        <v>0</v>
      </c>
      <c r="E298" s="48">
        <f t="shared" si="9"/>
        <v>8.824799999999996</v>
      </c>
    </row>
    <row r="299" spans="1:5" ht="12.75">
      <c r="A299" s="57">
        <v>145246875</v>
      </c>
      <c r="B299" s="48">
        <f t="shared" si="8"/>
        <v>145.246875</v>
      </c>
      <c r="C299" s="48">
        <v>-120.1181</v>
      </c>
      <c r="D299" s="57">
        <v>0</v>
      </c>
      <c r="E299" s="48">
        <f t="shared" si="9"/>
        <v>9.881900000000002</v>
      </c>
    </row>
    <row r="300" spans="1:5" ht="12.75">
      <c r="A300" s="57">
        <v>145246900</v>
      </c>
      <c r="B300" s="48">
        <f t="shared" si="8"/>
        <v>145.2469</v>
      </c>
      <c r="C300" s="48">
        <v>-120.8896</v>
      </c>
      <c r="D300" s="57">
        <v>0</v>
      </c>
      <c r="E300" s="48">
        <f t="shared" si="9"/>
        <v>9.110399999999998</v>
      </c>
    </row>
    <row r="301" spans="1:5" ht="12.75">
      <c r="A301" s="57">
        <v>145246925</v>
      </c>
      <c r="B301" s="48">
        <f t="shared" si="8"/>
        <v>145.246925</v>
      </c>
      <c r="C301" s="48">
        <v>-121.0363</v>
      </c>
      <c r="D301" s="57">
        <v>0</v>
      </c>
      <c r="E301" s="48">
        <f t="shared" si="9"/>
        <v>8.963700000000003</v>
      </c>
    </row>
    <row r="302" spans="1:5" ht="12.75">
      <c r="A302" s="57">
        <v>145246950</v>
      </c>
      <c r="B302" s="48">
        <f t="shared" si="8"/>
        <v>145.24695</v>
      </c>
      <c r="C302" s="48">
        <v>-121.6355</v>
      </c>
      <c r="D302" s="57">
        <v>0</v>
      </c>
      <c r="E302" s="48">
        <f t="shared" si="9"/>
        <v>8.364500000000007</v>
      </c>
    </row>
    <row r="303" spans="1:5" ht="12.75">
      <c r="A303" s="57">
        <v>145246975</v>
      </c>
      <c r="B303" s="48">
        <f t="shared" si="8"/>
        <v>145.246975</v>
      </c>
      <c r="C303" s="48">
        <v>-121.2957</v>
      </c>
      <c r="D303" s="57">
        <v>0</v>
      </c>
      <c r="E303" s="48">
        <f t="shared" si="9"/>
        <v>8.704300000000003</v>
      </c>
    </row>
    <row r="304" spans="1:5" ht="12.75">
      <c r="A304" s="57">
        <v>145247000</v>
      </c>
      <c r="B304" s="48">
        <f t="shared" si="8"/>
        <v>145.247</v>
      </c>
      <c r="C304" s="48">
        <v>-121.2442</v>
      </c>
      <c r="D304" s="57">
        <v>0</v>
      </c>
      <c r="E304" s="48">
        <f t="shared" si="9"/>
        <v>8.755799999999994</v>
      </c>
    </row>
    <row r="305" spans="1:5" ht="12.75">
      <c r="A305" s="57">
        <v>145247025</v>
      </c>
      <c r="B305" s="48">
        <f t="shared" si="8"/>
        <v>145.247025</v>
      </c>
      <c r="C305" s="48">
        <v>-120.1321</v>
      </c>
      <c r="D305" s="57">
        <v>0</v>
      </c>
      <c r="E305" s="48">
        <f t="shared" si="9"/>
        <v>9.867900000000006</v>
      </c>
    </row>
    <row r="306" spans="1:5" ht="12.75">
      <c r="A306" s="57">
        <v>145247050</v>
      </c>
      <c r="B306" s="48">
        <f t="shared" si="8"/>
        <v>145.24705</v>
      </c>
      <c r="C306" s="48">
        <v>-119.1914</v>
      </c>
      <c r="D306" s="57">
        <v>0</v>
      </c>
      <c r="E306" s="48">
        <f t="shared" si="9"/>
        <v>10.808599999999998</v>
      </c>
    </row>
    <row r="307" spans="1:5" ht="12.75">
      <c r="A307" s="57">
        <v>145247075</v>
      </c>
      <c r="B307" s="48">
        <f t="shared" si="8"/>
        <v>145.247075</v>
      </c>
      <c r="C307" s="48">
        <v>-120.3326</v>
      </c>
      <c r="D307" s="57">
        <v>0</v>
      </c>
      <c r="E307" s="48">
        <f t="shared" si="9"/>
        <v>9.6674</v>
      </c>
    </row>
    <row r="308" spans="1:5" ht="12.75">
      <c r="A308" s="57">
        <v>145247100</v>
      </c>
      <c r="B308" s="48">
        <f t="shared" si="8"/>
        <v>145.2471</v>
      </c>
      <c r="C308" s="48">
        <v>-121.8712</v>
      </c>
      <c r="D308" s="57">
        <v>0</v>
      </c>
      <c r="E308" s="48">
        <f t="shared" si="9"/>
        <v>8.128799999999998</v>
      </c>
    </row>
    <row r="309" spans="1:5" ht="12.75">
      <c r="A309" s="57">
        <v>145247125</v>
      </c>
      <c r="B309" s="48">
        <f t="shared" si="8"/>
        <v>145.247125</v>
      </c>
      <c r="C309" s="48">
        <v>-122.0549</v>
      </c>
      <c r="D309" s="57">
        <v>0</v>
      </c>
      <c r="E309" s="48">
        <f t="shared" si="9"/>
        <v>7.9450999999999965</v>
      </c>
    </row>
    <row r="310" spans="1:5" ht="12.75">
      <c r="A310" s="57">
        <v>145247150</v>
      </c>
      <c r="B310" s="48">
        <f t="shared" si="8"/>
        <v>145.24715</v>
      </c>
      <c r="C310" s="48">
        <v>-120.5692</v>
      </c>
      <c r="D310" s="57">
        <v>0</v>
      </c>
      <c r="E310" s="48">
        <f t="shared" si="9"/>
        <v>9.430800000000005</v>
      </c>
    </row>
    <row r="311" spans="1:5" ht="12.75">
      <c r="A311" s="57">
        <v>145247175</v>
      </c>
      <c r="B311" s="48">
        <f t="shared" si="8"/>
        <v>145.247175</v>
      </c>
      <c r="C311" s="48">
        <v>-120.9386</v>
      </c>
      <c r="D311" s="57">
        <v>0</v>
      </c>
      <c r="E311" s="48">
        <f t="shared" si="9"/>
        <v>9.061400000000006</v>
      </c>
    </row>
    <row r="312" spans="1:5" ht="12.75">
      <c r="A312" s="57">
        <v>145247200</v>
      </c>
      <c r="B312" s="48">
        <f t="shared" si="8"/>
        <v>145.2472</v>
      </c>
      <c r="C312" s="48">
        <v>-120.8521</v>
      </c>
      <c r="D312" s="57">
        <v>0</v>
      </c>
      <c r="E312" s="48">
        <f t="shared" si="9"/>
        <v>9.147900000000007</v>
      </c>
    </row>
    <row r="313" spans="1:5" ht="12.75">
      <c r="A313" s="57">
        <v>145247225</v>
      </c>
      <c r="B313" s="48">
        <f t="shared" si="8"/>
        <v>145.247225</v>
      </c>
      <c r="C313" s="48">
        <v>-122.1686</v>
      </c>
      <c r="D313" s="57">
        <v>0</v>
      </c>
      <c r="E313" s="48">
        <f t="shared" si="9"/>
        <v>7.831400000000002</v>
      </c>
    </row>
    <row r="314" spans="1:5" ht="12.75">
      <c r="A314" s="57">
        <v>145247250</v>
      </c>
      <c r="B314" s="48">
        <f t="shared" si="8"/>
        <v>145.24725</v>
      </c>
      <c r="C314" s="48">
        <v>-122.737</v>
      </c>
      <c r="D314" s="57">
        <v>0</v>
      </c>
      <c r="E314" s="48">
        <f t="shared" si="9"/>
        <v>7.263000000000005</v>
      </c>
    </row>
    <row r="315" spans="1:5" ht="12.75">
      <c r="A315" s="57">
        <v>145247275</v>
      </c>
      <c r="B315" s="48">
        <f t="shared" si="8"/>
        <v>145.247275</v>
      </c>
      <c r="C315" s="48">
        <v>-120.185</v>
      </c>
      <c r="D315" s="57">
        <v>0</v>
      </c>
      <c r="E315" s="48">
        <f t="shared" si="9"/>
        <v>9.814999999999998</v>
      </c>
    </row>
    <row r="316" spans="1:5" ht="12.75">
      <c r="A316" s="57">
        <v>145247300</v>
      </c>
      <c r="B316" s="48">
        <f t="shared" si="8"/>
        <v>145.2473</v>
      </c>
      <c r="C316" s="48">
        <v>-119.0834</v>
      </c>
      <c r="D316" s="57">
        <v>0</v>
      </c>
      <c r="E316" s="48">
        <f t="shared" si="9"/>
        <v>10.916600000000003</v>
      </c>
    </row>
    <row r="317" spans="1:5" ht="12.75">
      <c r="A317" s="57">
        <v>145247325</v>
      </c>
      <c r="B317" s="48">
        <f t="shared" si="8"/>
        <v>145.247325</v>
      </c>
      <c r="C317" s="48">
        <v>-120.104</v>
      </c>
      <c r="D317" s="57">
        <v>0</v>
      </c>
      <c r="E317" s="48">
        <f t="shared" si="9"/>
        <v>9.896</v>
      </c>
    </row>
    <row r="318" spans="1:5" ht="12.75">
      <c r="A318" s="57">
        <v>145247350</v>
      </c>
      <c r="B318" s="48">
        <f t="shared" si="8"/>
        <v>145.24735</v>
      </c>
      <c r="C318" s="48">
        <v>-120.6926</v>
      </c>
      <c r="D318" s="57">
        <v>0</v>
      </c>
      <c r="E318" s="48">
        <f t="shared" si="9"/>
        <v>9.307400000000001</v>
      </c>
    </row>
    <row r="319" spans="1:5" ht="12.75">
      <c r="A319" s="57">
        <v>145247375</v>
      </c>
      <c r="B319" s="48">
        <f t="shared" si="8"/>
        <v>145.247375</v>
      </c>
      <c r="C319" s="48">
        <v>-119.9706</v>
      </c>
      <c r="D319" s="57">
        <v>0</v>
      </c>
      <c r="E319" s="48">
        <f t="shared" si="9"/>
        <v>10.029399999999995</v>
      </c>
    </row>
    <row r="320" spans="1:5" ht="12.75">
      <c r="A320" s="57">
        <v>145247400</v>
      </c>
      <c r="B320" s="48">
        <f t="shared" si="8"/>
        <v>145.2474</v>
      </c>
      <c r="C320" s="48">
        <v>-121.1052</v>
      </c>
      <c r="D320" s="57">
        <v>0</v>
      </c>
      <c r="E320" s="48">
        <f t="shared" si="9"/>
        <v>8.894800000000004</v>
      </c>
    </row>
    <row r="321" spans="1:5" ht="12.75">
      <c r="A321" s="57">
        <v>145247425</v>
      </c>
      <c r="B321" s="48">
        <f t="shared" si="8"/>
        <v>145.247425</v>
      </c>
      <c r="C321" s="48">
        <v>-121.0248</v>
      </c>
      <c r="D321" s="57">
        <v>0</v>
      </c>
      <c r="E321" s="48">
        <f t="shared" si="9"/>
        <v>8.975200000000001</v>
      </c>
    </row>
    <row r="322" spans="1:5" ht="12.75">
      <c r="A322" s="57">
        <v>145247450</v>
      </c>
      <c r="B322" s="48">
        <f t="shared" si="8"/>
        <v>145.24745</v>
      </c>
      <c r="C322" s="48">
        <v>-121.1447</v>
      </c>
      <c r="D322" s="57">
        <v>0</v>
      </c>
      <c r="E322" s="48">
        <f t="shared" si="9"/>
        <v>8.8553</v>
      </c>
    </row>
    <row r="323" spans="1:5" ht="12.75">
      <c r="A323" s="57">
        <v>145247475</v>
      </c>
      <c r="B323" s="48">
        <f t="shared" si="8"/>
        <v>145.247475</v>
      </c>
      <c r="C323" s="48">
        <v>-120.5611</v>
      </c>
      <c r="D323" s="57">
        <v>0</v>
      </c>
      <c r="E323" s="48">
        <f t="shared" si="9"/>
        <v>9.438900000000004</v>
      </c>
    </row>
    <row r="324" spans="1:5" ht="12.75">
      <c r="A324" s="57">
        <v>145247500</v>
      </c>
      <c r="B324" s="48">
        <f t="shared" si="8"/>
        <v>145.2475</v>
      </c>
      <c r="C324" s="48">
        <v>-119.8805</v>
      </c>
      <c r="D324" s="57">
        <v>0</v>
      </c>
      <c r="E324" s="48">
        <f t="shared" si="9"/>
        <v>10.119500000000002</v>
      </c>
    </row>
    <row r="325" spans="1:5" ht="12.75">
      <c r="A325" s="57">
        <v>145247525</v>
      </c>
      <c r="B325" s="48">
        <f t="shared" si="8"/>
        <v>145.247525</v>
      </c>
      <c r="C325" s="48">
        <v>-118.4583</v>
      </c>
      <c r="D325" s="57">
        <v>0</v>
      </c>
      <c r="E325" s="48">
        <f t="shared" si="9"/>
        <v>11.541700000000006</v>
      </c>
    </row>
    <row r="326" spans="1:5" ht="12.75">
      <c r="A326" s="57">
        <v>145247550</v>
      </c>
      <c r="B326" s="48">
        <f t="shared" si="8"/>
        <v>145.24755</v>
      </c>
      <c r="C326" s="48">
        <v>-116.796</v>
      </c>
      <c r="D326" s="57">
        <v>0</v>
      </c>
      <c r="E326" s="48">
        <f t="shared" si="9"/>
        <v>13.203999999999994</v>
      </c>
    </row>
    <row r="327" spans="1:5" ht="12.75">
      <c r="A327" s="57">
        <v>145247575</v>
      </c>
      <c r="B327" s="48">
        <f t="shared" si="8"/>
        <v>145.247575</v>
      </c>
      <c r="C327" s="48">
        <v>-118.8463</v>
      </c>
      <c r="D327" s="57">
        <v>0</v>
      </c>
      <c r="E327" s="48">
        <f t="shared" si="9"/>
        <v>11.1537</v>
      </c>
    </row>
    <row r="328" spans="1:5" ht="12.75">
      <c r="A328" s="57">
        <v>145247600</v>
      </c>
      <c r="B328" s="48">
        <f t="shared" si="8"/>
        <v>145.2476</v>
      </c>
      <c r="C328" s="48">
        <v>-120.2588</v>
      </c>
      <c r="D328" s="57">
        <v>0</v>
      </c>
      <c r="E328" s="48">
        <f t="shared" si="9"/>
        <v>9.741200000000006</v>
      </c>
    </row>
    <row r="329" spans="1:5" ht="12.75">
      <c r="A329" s="57">
        <v>145247625</v>
      </c>
      <c r="B329" s="48">
        <f t="shared" si="8"/>
        <v>145.247625</v>
      </c>
      <c r="C329" s="48">
        <v>-122.7657</v>
      </c>
      <c r="D329" s="57">
        <v>0</v>
      </c>
      <c r="E329" s="48">
        <f t="shared" si="9"/>
        <v>7.234300000000005</v>
      </c>
    </row>
    <row r="330" spans="1:5" ht="12.75">
      <c r="A330" s="57">
        <v>145247650</v>
      </c>
      <c r="B330" s="48">
        <f t="shared" si="8"/>
        <v>145.24765</v>
      </c>
      <c r="C330" s="48">
        <v>-120.7841</v>
      </c>
      <c r="D330" s="57">
        <v>0</v>
      </c>
      <c r="E330" s="48">
        <f t="shared" si="9"/>
        <v>9.215900000000005</v>
      </c>
    </row>
    <row r="331" spans="1:5" ht="12.75">
      <c r="A331" s="57">
        <v>145247675</v>
      </c>
      <c r="B331" s="48">
        <f t="shared" si="8"/>
        <v>145.247675</v>
      </c>
      <c r="C331" s="48">
        <v>-120.0102</v>
      </c>
      <c r="D331" s="57">
        <v>0</v>
      </c>
      <c r="E331" s="48">
        <f t="shared" si="9"/>
        <v>9.989800000000002</v>
      </c>
    </row>
    <row r="332" spans="1:5" ht="12.75">
      <c r="A332" s="57">
        <v>145247700</v>
      </c>
      <c r="B332" s="48">
        <f t="shared" si="8"/>
        <v>145.2477</v>
      </c>
      <c r="C332" s="48">
        <v>-118.3676</v>
      </c>
      <c r="D332" s="57">
        <v>0</v>
      </c>
      <c r="E332" s="48">
        <f t="shared" si="9"/>
        <v>11.632400000000004</v>
      </c>
    </row>
    <row r="333" spans="1:5" ht="12.75">
      <c r="A333" s="57">
        <v>145247725</v>
      </c>
      <c r="B333" s="48">
        <f t="shared" si="8"/>
        <v>145.247725</v>
      </c>
      <c r="C333" s="48">
        <v>-116.4914</v>
      </c>
      <c r="D333" s="57">
        <v>0</v>
      </c>
      <c r="E333" s="48">
        <f t="shared" si="9"/>
        <v>13.508600000000001</v>
      </c>
    </row>
    <row r="334" spans="1:5" ht="12.75">
      <c r="A334" s="57">
        <v>145247750</v>
      </c>
      <c r="B334" s="48">
        <f t="shared" si="8"/>
        <v>145.24775</v>
      </c>
      <c r="C334" s="48">
        <v>-118.173</v>
      </c>
      <c r="D334" s="57">
        <v>0</v>
      </c>
      <c r="E334" s="48">
        <f t="shared" si="9"/>
        <v>11.826999999999998</v>
      </c>
    </row>
    <row r="335" spans="1:5" ht="12.75">
      <c r="A335" s="57">
        <v>145247775</v>
      </c>
      <c r="B335" s="48">
        <f t="shared" si="8"/>
        <v>145.247775</v>
      </c>
      <c r="C335" s="48">
        <v>-114.9208</v>
      </c>
      <c r="D335" s="57">
        <v>0</v>
      </c>
      <c r="E335" s="48">
        <f t="shared" si="9"/>
        <v>15.0792</v>
      </c>
    </row>
    <row r="336" spans="1:5" ht="12.75">
      <c r="A336" s="57">
        <v>145247800</v>
      </c>
      <c r="B336" s="48">
        <f t="shared" si="8"/>
        <v>145.2478</v>
      </c>
      <c r="C336" s="48">
        <v>-112.2616</v>
      </c>
      <c r="D336" s="57">
        <v>0</v>
      </c>
      <c r="E336" s="48">
        <f t="shared" si="9"/>
        <v>17.7384</v>
      </c>
    </row>
    <row r="337" spans="1:5" ht="12.75">
      <c r="A337" s="57">
        <v>145247825</v>
      </c>
      <c r="B337" s="48">
        <f aca="true" t="shared" si="10" ref="B337:B400">A337/(10^6)</f>
        <v>145.247825</v>
      </c>
      <c r="C337" s="48">
        <v>-114.7312</v>
      </c>
      <c r="D337" s="57">
        <v>0</v>
      </c>
      <c r="E337" s="48">
        <f aca="true" t="shared" si="11" ref="E337:E400">C337+130</f>
        <v>15.268799999999999</v>
      </c>
    </row>
    <row r="338" spans="1:5" ht="12.75">
      <c r="A338" s="57">
        <v>145247850</v>
      </c>
      <c r="B338" s="48">
        <f t="shared" si="10"/>
        <v>145.24785</v>
      </c>
      <c r="C338" s="48">
        <v>-119.6082</v>
      </c>
      <c r="D338" s="57">
        <v>0</v>
      </c>
      <c r="E338" s="48">
        <f t="shared" si="11"/>
        <v>10.391800000000003</v>
      </c>
    </row>
    <row r="339" spans="1:5" ht="12.75">
      <c r="A339" s="57">
        <v>145247875</v>
      </c>
      <c r="B339" s="48">
        <f t="shared" si="10"/>
        <v>145.247875</v>
      </c>
      <c r="C339" s="48">
        <v>-120.3532</v>
      </c>
      <c r="D339" s="57">
        <v>0</v>
      </c>
      <c r="E339" s="48">
        <f t="shared" si="11"/>
        <v>9.646799999999999</v>
      </c>
    </row>
    <row r="340" spans="1:5" ht="12.75">
      <c r="A340" s="57">
        <v>145247900</v>
      </c>
      <c r="B340" s="48">
        <f t="shared" si="10"/>
        <v>145.2479</v>
      </c>
      <c r="C340" s="48">
        <v>-119.5458</v>
      </c>
      <c r="D340" s="57">
        <v>0</v>
      </c>
      <c r="E340" s="48">
        <f t="shared" si="11"/>
        <v>10.4542</v>
      </c>
    </row>
    <row r="341" spans="1:5" ht="12.75">
      <c r="A341" s="57">
        <v>145247925</v>
      </c>
      <c r="B341" s="48">
        <f t="shared" si="10"/>
        <v>145.247925</v>
      </c>
      <c r="C341" s="48">
        <v>-120.3725</v>
      </c>
      <c r="D341" s="57">
        <v>0</v>
      </c>
      <c r="E341" s="48">
        <f t="shared" si="11"/>
        <v>9.627499999999998</v>
      </c>
    </row>
    <row r="342" spans="1:5" ht="12.75">
      <c r="A342" s="57">
        <v>145247950</v>
      </c>
      <c r="B342" s="48">
        <f t="shared" si="10"/>
        <v>145.24795</v>
      </c>
      <c r="C342" s="48">
        <v>-120.7728</v>
      </c>
      <c r="D342" s="57">
        <v>0</v>
      </c>
      <c r="E342" s="48">
        <f t="shared" si="11"/>
        <v>9.227199999999996</v>
      </c>
    </row>
    <row r="343" spans="1:5" ht="12.75">
      <c r="A343" s="57">
        <v>145247975</v>
      </c>
      <c r="B343" s="48">
        <f t="shared" si="10"/>
        <v>145.247975</v>
      </c>
      <c r="C343" s="48">
        <v>-120.7345</v>
      </c>
      <c r="D343" s="57">
        <v>0</v>
      </c>
      <c r="E343" s="48">
        <f t="shared" si="11"/>
        <v>9.265500000000003</v>
      </c>
    </row>
    <row r="344" spans="1:5" ht="12.75">
      <c r="A344" s="57">
        <v>145248000</v>
      </c>
      <c r="B344" s="48">
        <f t="shared" si="10"/>
        <v>145.248</v>
      </c>
      <c r="C344" s="48">
        <v>-118.6419</v>
      </c>
      <c r="D344" s="57">
        <v>0</v>
      </c>
      <c r="E344" s="48">
        <f t="shared" si="11"/>
        <v>11.358099999999993</v>
      </c>
    </row>
    <row r="345" spans="1:5" ht="12.75">
      <c r="A345" s="57">
        <v>145248025</v>
      </c>
      <c r="B345" s="48">
        <f t="shared" si="10"/>
        <v>145.248025</v>
      </c>
      <c r="C345" s="48">
        <v>-113.6315</v>
      </c>
      <c r="D345" s="57">
        <v>0</v>
      </c>
      <c r="E345" s="48">
        <f t="shared" si="11"/>
        <v>16.368499999999997</v>
      </c>
    </row>
    <row r="346" spans="1:5" ht="12.75">
      <c r="A346" s="57">
        <v>145248050</v>
      </c>
      <c r="B346" s="48">
        <f t="shared" si="10"/>
        <v>145.24805</v>
      </c>
      <c r="C346" s="48">
        <v>-111.2171</v>
      </c>
      <c r="D346" s="57">
        <v>0</v>
      </c>
      <c r="E346" s="48">
        <f t="shared" si="11"/>
        <v>18.782899999999998</v>
      </c>
    </row>
    <row r="347" spans="1:5" ht="12.75">
      <c r="A347" s="57">
        <v>145248075</v>
      </c>
      <c r="B347" s="48">
        <f t="shared" si="10"/>
        <v>145.248075</v>
      </c>
      <c r="C347" s="48">
        <v>-113.2902</v>
      </c>
      <c r="D347" s="57">
        <v>0</v>
      </c>
      <c r="E347" s="48">
        <f t="shared" si="11"/>
        <v>16.7098</v>
      </c>
    </row>
    <row r="348" spans="1:5" ht="12.75">
      <c r="A348" s="57">
        <v>145248100</v>
      </c>
      <c r="B348" s="48">
        <f t="shared" si="10"/>
        <v>145.2481</v>
      </c>
      <c r="C348" s="48">
        <v>-117.953</v>
      </c>
      <c r="D348" s="57">
        <v>0</v>
      </c>
      <c r="E348" s="48">
        <f t="shared" si="11"/>
        <v>12.046999999999997</v>
      </c>
    </row>
    <row r="349" spans="1:5" ht="12.75">
      <c r="A349" s="57">
        <v>145248125</v>
      </c>
      <c r="B349" s="48">
        <f t="shared" si="10"/>
        <v>145.248125</v>
      </c>
      <c r="C349" s="48">
        <v>-118.8086</v>
      </c>
      <c r="D349" s="57">
        <v>0</v>
      </c>
      <c r="E349" s="48">
        <f t="shared" si="11"/>
        <v>11.191400000000002</v>
      </c>
    </row>
    <row r="350" spans="1:5" ht="12.75">
      <c r="A350" s="57">
        <v>145248150</v>
      </c>
      <c r="B350" s="48">
        <f t="shared" si="10"/>
        <v>145.24815</v>
      </c>
      <c r="C350" s="48">
        <v>-117.9485</v>
      </c>
      <c r="D350" s="57">
        <v>0</v>
      </c>
      <c r="E350" s="48">
        <f t="shared" si="11"/>
        <v>12.051500000000004</v>
      </c>
    </row>
    <row r="351" spans="1:5" ht="12.75">
      <c r="A351" s="57">
        <v>145248175</v>
      </c>
      <c r="B351" s="48">
        <f t="shared" si="10"/>
        <v>145.248175</v>
      </c>
      <c r="C351" s="48">
        <v>-118.3724</v>
      </c>
      <c r="D351" s="57">
        <v>0</v>
      </c>
      <c r="E351" s="48">
        <f t="shared" si="11"/>
        <v>11.627600000000001</v>
      </c>
    </row>
    <row r="352" spans="1:5" ht="12.75">
      <c r="A352" s="57">
        <v>145248200</v>
      </c>
      <c r="B352" s="48">
        <f t="shared" si="10"/>
        <v>145.2482</v>
      </c>
      <c r="C352" s="48">
        <v>-116.7422</v>
      </c>
      <c r="D352" s="57">
        <v>0</v>
      </c>
      <c r="E352" s="48">
        <f t="shared" si="11"/>
        <v>13.257800000000003</v>
      </c>
    </row>
    <row r="353" spans="1:5" ht="12.75">
      <c r="A353" s="57">
        <v>145248225</v>
      </c>
      <c r="B353" s="48">
        <f t="shared" si="10"/>
        <v>145.248225</v>
      </c>
      <c r="C353" s="48">
        <v>-116.4336</v>
      </c>
      <c r="D353" s="57">
        <v>0</v>
      </c>
      <c r="E353" s="48">
        <f t="shared" si="11"/>
        <v>13.566400000000002</v>
      </c>
    </row>
    <row r="354" spans="1:5" ht="12.75">
      <c r="A354" s="57">
        <v>145248250</v>
      </c>
      <c r="B354" s="48">
        <f t="shared" si="10"/>
        <v>145.24825</v>
      </c>
      <c r="C354" s="48">
        <v>-117.33</v>
      </c>
      <c r="D354" s="57">
        <v>0</v>
      </c>
      <c r="E354" s="48">
        <f t="shared" si="11"/>
        <v>12.670000000000002</v>
      </c>
    </row>
    <row r="355" spans="1:5" ht="12.75">
      <c r="A355" s="57">
        <v>145248275</v>
      </c>
      <c r="B355" s="48">
        <f t="shared" si="10"/>
        <v>145.248275</v>
      </c>
      <c r="C355" s="48">
        <v>-115.0876</v>
      </c>
      <c r="D355" s="57">
        <v>0</v>
      </c>
      <c r="E355" s="48">
        <f t="shared" si="11"/>
        <v>14.912400000000005</v>
      </c>
    </row>
    <row r="356" spans="1:5" ht="12.75">
      <c r="A356" s="57">
        <v>145248300</v>
      </c>
      <c r="B356" s="48">
        <f t="shared" si="10"/>
        <v>145.2483</v>
      </c>
      <c r="C356" s="48">
        <v>-112.0374</v>
      </c>
      <c r="D356" s="57">
        <v>0</v>
      </c>
      <c r="E356" s="48">
        <f t="shared" si="11"/>
        <v>17.962599999999995</v>
      </c>
    </row>
    <row r="357" spans="1:5" ht="12.75">
      <c r="A357" s="57">
        <v>145248325</v>
      </c>
      <c r="B357" s="48">
        <f t="shared" si="10"/>
        <v>145.248325</v>
      </c>
      <c r="C357" s="48">
        <v>-113.5606</v>
      </c>
      <c r="D357" s="57">
        <v>0</v>
      </c>
      <c r="E357" s="48">
        <f t="shared" si="11"/>
        <v>16.439400000000006</v>
      </c>
    </row>
    <row r="358" spans="1:5" ht="12.75">
      <c r="A358" s="57">
        <v>145248350</v>
      </c>
      <c r="B358" s="48">
        <f t="shared" si="10"/>
        <v>145.24835</v>
      </c>
      <c r="C358" s="48">
        <v>-118.1188</v>
      </c>
      <c r="D358" s="57">
        <v>0</v>
      </c>
      <c r="E358" s="48">
        <f t="shared" si="11"/>
        <v>11.881200000000007</v>
      </c>
    </row>
    <row r="359" spans="1:5" ht="12.75">
      <c r="A359" s="57">
        <v>145248375</v>
      </c>
      <c r="B359" s="48">
        <f t="shared" si="10"/>
        <v>145.248375</v>
      </c>
      <c r="C359" s="48">
        <v>-117.7426</v>
      </c>
      <c r="D359" s="57">
        <v>0</v>
      </c>
      <c r="E359" s="48">
        <f t="shared" si="11"/>
        <v>12.257400000000004</v>
      </c>
    </row>
    <row r="360" spans="1:5" ht="12.75">
      <c r="A360" s="57">
        <v>145248400</v>
      </c>
      <c r="B360" s="48">
        <f t="shared" si="10"/>
        <v>145.2484</v>
      </c>
      <c r="C360" s="48">
        <v>-115.2018</v>
      </c>
      <c r="D360" s="57">
        <v>0</v>
      </c>
      <c r="E360" s="48">
        <f t="shared" si="11"/>
        <v>14.798199999999994</v>
      </c>
    </row>
    <row r="361" spans="1:5" ht="12.75">
      <c r="A361" s="57">
        <v>145248425</v>
      </c>
      <c r="B361" s="48">
        <f t="shared" si="10"/>
        <v>145.248425</v>
      </c>
      <c r="C361" s="48">
        <v>-114.1226</v>
      </c>
      <c r="D361" s="57">
        <v>0</v>
      </c>
      <c r="E361" s="48">
        <f t="shared" si="11"/>
        <v>15.877399999999994</v>
      </c>
    </row>
    <row r="362" spans="1:5" ht="12.75">
      <c r="A362" s="57">
        <v>145248450</v>
      </c>
      <c r="B362" s="48">
        <f t="shared" si="10"/>
        <v>145.24845</v>
      </c>
      <c r="C362" s="48">
        <v>-114.9329</v>
      </c>
      <c r="D362" s="57">
        <v>0</v>
      </c>
      <c r="E362" s="48">
        <f t="shared" si="11"/>
        <v>15.067099999999996</v>
      </c>
    </row>
    <row r="363" spans="1:5" ht="12.75">
      <c r="A363" s="57">
        <v>145248475</v>
      </c>
      <c r="B363" s="48">
        <f t="shared" si="10"/>
        <v>145.248475</v>
      </c>
      <c r="C363" s="48">
        <v>-115.8069</v>
      </c>
      <c r="D363" s="57">
        <v>0</v>
      </c>
      <c r="E363" s="48">
        <f t="shared" si="11"/>
        <v>14.193100000000001</v>
      </c>
    </row>
    <row r="364" spans="1:5" ht="12.75">
      <c r="A364" s="57">
        <v>145248500</v>
      </c>
      <c r="B364" s="48">
        <f t="shared" si="10"/>
        <v>145.2485</v>
      </c>
      <c r="C364" s="48">
        <v>-115.6732</v>
      </c>
      <c r="D364" s="57">
        <v>0</v>
      </c>
      <c r="E364" s="48">
        <f t="shared" si="11"/>
        <v>14.326800000000006</v>
      </c>
    </row>
    <row r="365" spans="1:5" ht="12.75">
      <c r="A365" s="57">
        <v>145248525</v>
      </c>
      <c r="B365" s="48">
        <f t="shared" si="10"/>
        <v>145.248525</v>
      </c>
      <c r="C365" s="48">
        <v>-110.4804</v>
      </c>
      <c r="D365" s="57">
        <v>0</v>
      </c>
      <c r="E365" s="48">
        <f t="shared" si="11"/>
        <v>19.519599999999997</v>
      </c>
    </row>
    <row r="366" spans="1:5" ht="12.75">
      <c r="A366" s="57">
        <v>145248550</v>
      </c>
      <c r="B366" s="48">
        <f t="shared" si="10"/>
        <v>145.24855</v>
      </c>
      <c r="C366" s="48">
        <v>-107.7534</v>
      </c>
      <c r="D366" s="57">
        <v>0</v>
      </c>
      <c r="E366" s="48">
        <f t="shared" si="11"/>
        <v>22.2466</v>
      </c>
    </row>
    <row r="367" spans="1:5" ht="12.75">
      <c r="A367" s="57">
        <v>145248575</v>
      </c>
      <c r="B367" s="48">
        <f t="shared" si="10"/>
        <v>145.248575</v>
      </c>
      <c r="C367" s="48">
        <v>-110.4726</v>
      </c>
      <c r="D367" s="57">
        <v>0</v>
      </c>
      <c r="E367" s="48">
        <f t="shared" si="11"/>
        <v>19.5274</v>
      </c>
    </row>
    <row r="368" spans="1:5" ht="12.75">
      <c r="A368" s="57">
        <v>145248600</v>
      </c>
      <c r="B368" s="48">
        <f t="shared" si="10"/>
        <v>145.2486</v>
      </c>
      <c r="C368" s="48">
        <v>-117.6949</v>
      </c>
      <c r="D368" s="57">
        <v>0</v>
      </c>
      <c r="E368" s="48">
        <f t="shared" si="11"/>
        <v>12.305099999999996</v>
      </c>
    </row>
    <row r="369" spans="1:5" ht="12.75">
      <c r="A369" s="57">
        <v>145248625</v>
      </c>
      <c r="B369" s="48">
        <f t="shared" si="10"/>
        <v>145.248625</v>
      </c>
      <c r="C369" s="48">
        <v>-117.2718</v>
      </c>
      <c r="D369" s="57">
        <v>0</v>
      </c>
      <c r="E369" s="48">
        <f t="shared" si="11"/>
        <v>12.728200000000001</v>
      </c>
    </row>
    <row r="370" spans="1:5" ht="12.75">
      <c r="A370" s="57">
        <v>145248650</v>
      </c>
      <c r="B370" s="48">
        <f t="shared" si="10"/>
        <v>145.24865</v>
      </c>
      <c r="C370" s="48">
        <v>-115.754</v>
      </c>
      <c r="D370" s="57">
        <v>0</v>
      </c>
      <c r="E370" s="48">
        <f t="shared" si="11"/>
        <v>14.245999999999995</v>
      </c>
    </row>
    <row r="371" spans="1:5" ht="12.75">
      <c r="A371" s="57">
        <v>145248675</v>
      </c>
      <c r="B371" s="48">
        <f t="shared" si="10"/>
        <v>145.248675</v>
      </c>
      <c r="C371" s="48">
        <v>-112.6574</v>
      </c>
      <c r="D371" s="57">
        <v>0</v>
      </c>
      <c r="E371" s="48">
        <f t="shared" si="11"/>
        <v>17.342600000000004</v>
      </c>
    </row>
    <row r="372" spans="1:5" ht="12.75">
      <c r="A372" s="57">
        <v>145248700</v>
      </c>
      <c r="B372" s="48">
        <f t="shared" si="10"/>
        <v>145.2487</v>
      </c>
      <c r="C372" s="48">
        <v>-110.6404</v>
      </c>
      <c r="D372" s="57">
        <v>0</v>
      </c>
      <c r="E372" s="48">
        <f t="shared" si="11"/>
        <v>19.3596</v>
      </c>
    </row>
    <row r="373" spans="1:5" ht="12.75">
      <c r="A373" s="57">
        <v>145248725</v>
      </c>
      <c r="B373" s="48">
        <f t="shared" si="10"/>
        <v>145.248725</v>
      </c>
      <c r="C373" s="48">
        <v>-110.5783</v>
      </c>
      <c r="D373" s="57">
        <v>0</v>
      </c>
      <c r="E373" s="48">
        <f t="shared" si="11"/>
        <v>19.4217</v>
      </c>
    </row>
    <row r="374" spans="1:5" ht="12.75">
      <c r="A374" s="57">
        <v>145248750</v>
      </c>
      <c r="B374" s="48">
        <f t="shared" si="10"/>
        <v>145.24875</v>
      </c>
      <c r="C374" s="48">
        <v>-110.0535</v>
      </c>
      <c r="D374" s="57">
        <v>0</v>
      </c>
      <c r="E374" s="48">
        <f t="shared" si="11"/>
        <v>19.9465</v>
      </c>
    </row>
    <row r="375" spans="1:5" ht="12.75">
      <c r="A375" s="57">
        <v>145248775</v>
      </c>
      <c r="B375" s="48">
        <f t="shared" si="10"/>
        <v>145.248775</v>
      </c>
      <c r="C375" s="48">
        <v>-106.993</v>
      </c>
      <c r="D375" s="57">
        <v>0</v>
      </c>
      <c r="E375" s="48">
        <f t="shared" si="11"/>
        <v>23.007000000000005</v>
      </c>
    </row>
    <row r="376" spans="1:5" ht="12.75">
      <c r="A376" s="57">
        <v>145248800</v>
      </c>
      <c r="B376" s="48">
        <f t="shared" si="10"/>
        <v>145.2488</v>
      </c>
      <c r="C376" s="48">
        <v>-103.7427</v>
      </c>
      <c r="D376" s="57">
        <v>0</v>
      </c>
      <c r="E376" s="48">
        <f t="shared" si="11"/>
        <v>26.2573</v>
      </c>
    </row>
    <row r="377" spans="1:5" ht="12.75">
      <c r="A377" s="57">
        <v>145248825</v>
      </c>
      <c r="B377" s="48">
        <f t="shared" si="10"/>
        <v>145.248825</v>
      </c>
      <c r="C377" s="48">
        <v>-105.2042</v>
      </c>
      <c r="D377" s="57">
        <v>0</v>
      </c>
      <c r="E377" s="48">
        <f t="shared" si="11"/>
        <v>24.7958</v>
      </c>
    </row>
    <row r="378" spans="1:5" ht="12.75">
      <c r="A378" s="57">
        <v>145248850</v>
      </c>
      <c r="B378" s="48">
        <f t="shared" si="10"/>
        <v>145.24885</v>
      </c>
      <c r="C378" s="48">
        <v>-109.6286</v>
      </c>
      <c r="D378" s="57">
        <v>0</v>
      </c>
      <c r="E378" s="48">
        <f t="shared" si="11"/>
        <v>20.371399999999994</v>
      </c>
    </row>
    <row r="379" spans="1:5" ht="12.75">
      <c r="A379" s="57">
        <v>145248875</v>
      </c>
      <c r="B379" s="48">
        <f t="shared" si="10"/>
        <v>145.248875</v>
      </c>
      <c r="C379" s="48">
        <v>-108.2463</v>
      </c>
      <c r="D379" s="57">
        <v>0</v>
      </c>
      <c r="E379" s="48">
        <f t="shared" si="11"/>
        <v>21.753699999999995</v>
      </c>
    </row>
    <row r="380" spans="1:5" ht="12.75">
      <c r="A380" s="57">
        <v>145248900</v>
      </c>
      <c r="B380" s="48">
        <f t="shared" si="10"/>
        <v>145.2489</v>
      </c>
      <c r="C380" s="48">
        <v>-108.0162</v>
      </c>
      <c r="D380" s="57">
        <v>0</v>
      </c>
      <c r="E380" s="48">
        <f t="shared" si="11"/>
        <v>21.983800000000002</v>
      </c>
    </row>
    <row r="381" spans="1:5" ht="12.75">
      <c r="A381" s="57">
        <v>145248925</v>
      </c>
      <c r="B381" s="48">
        <f t="shared" si="10"/>
        <v>145.248925</v>
      </c>
      <c r="C381" s="48">
        <v>-111.0511</v>
      </c>
      <c r="D381" s="57">
        <v>0</v>
      </c>
      <c r="E381" s="48">
        <f t="shared" si="11"/>
        <v>18.948899999999995</v>
      </c>
    </row>
    <row r="382" spans="1:5" ht="12.75">
      <c r="A382" s="57">
        <v>145248950</v>
      </c>
      <c r="B382" s="48">
        <f t="shared" si="10"/>
        <v>145.24895</v>
      </c>
      <c r="C382" s="48">
        <v>-110.3826</v>
      </c>
      <c r="D382" s="57">
        <v>0</v>
      </c>
      <c r="E382" s="48">
        <f t="shared" si="11"/>
        <v>19.617400000000004</v>
      </c>
    </row>
    <row r="383" spans="1:5" ht="12.75">
      <c r="A383" s="57">
        <v>145248975</v>
      </c>
      <c r="B383" s="48">
        <f t="shared" si="10"/>
        <v>145.248975</v>
      </c>
      <c r="C383" s="48">
        <v>-107.7218</v>
      </c>
      <c r="D383" s="57">
        <v>0</v>
      </c>
      <c r="E383" s="48">
        <f t="shared" si="11"/>
        <v>22.2782</v>
      </c>
    </row>
    <row r="384" spans="1:5" ht="12.75">
      <c r="A384" s="57">
        <v>145249000</v>
      </c>
      <c r="B384" s="48">
        <f t="shared" si="10"/>
        <v>145.249</v>
      </c>
      <c r="C384" s="48">
        <v>-107.2582</v>
      </c>
      <c r="D384" s="57">
        <v>0</v>
      </c>
      <c r="E384" s="48">
        <f t="shared" si="11"/>
        <v>22.741799999999998</v>
      </c>
    </row>
    <row r="385" spans="1:5" ht="12.75">
      <c r="A385" s="57">
        <v>145249025</v>
      </c>
      <c r="B385" s="48">
        <f t="shared" si="10"/>
        <v>145.249025</v>
      </c>
      <c r="C385" s="48">
        <v>-105.897</v>
      </c>
      <c r="D385" s="57">
        <v>0</v>
      </c>
      <c r="E385" s="48">
        <f t="shared" si="11"/>
        <v>24.102999999999994</v>
      </c>
    </row>
    <row r="386" spans="1:5" ht="12.75">
      <c r="A386" s="57">
        <v>145249050</v>
      </c>
      <c r="B386" s="48">
        <f t="shared" si="10"/>
        <v>145.24905</v>
      </c>
      <c r="C386" s="48">
        <v>-103.0161</v>
      </c>
      <c r="D386" s="57">
        <v>0</v>
      </c>
      <c r="E386" s="48">
        <f t="shared" si="11"/>
        <v>26.983900000000006</v>
      </c>
    </row>
    <row r="387" spans="1:5" ht="12.75">
      <c r="A387" s="57">
        <v>145249075</v>
      </c>
      <c r="B387" s="48">
        <f t="shared" si="10"/>
        <v>145.249075</v>
      </c>
      <c r="C387" s="48">
        <v>-103.5392</v>
      </c>
      <c r="D387" s="57">
        <v>0</v>
      </c>
      <c r="E387" s="48">
        <f t="shared" si="11"/>
        <v>26.460800000000006</v>
      </c>
    </row>
    <row r="388" spans="1:5" ht="12.75">
      <c r="A388" s="57">
        <v>145249100</v>
      </c>
      <c r="B388" s="48">
        <f t="shared" si="10"/>
        <v>145.2491</v>
      </c>
      <c r="C388" s="48">
        <v>-106.5846</v>
      </c>
      <c r="D388" s="57">
        <v>0</v>
      </c>
      <c r="E388" s="48">
        <f t="shared" si="11"/>
        <v>23.415400000000005</v>
      </c>
    </row>
    <row r="389" spans="1:5" ht="12.75">
      <c r="A389" s="57">
        <v>145249125</v>
      </c>
      <c r="B389" s="48">
        <f t="shared" si="10"/>
        <v>145.249125</v>
      </c>
      <c r="C389" s="48">
        <v>-108.9397</v>
      </c>
      <c r="D389" s="57">
        <v>0</v>
      </c>
      <c r="E389" s="48">
        <f t="shared" si="11"/>
        <v>21.060299999999998</v>
      </c>
    </row>
    <row r="390" spans="1:5" ht="12.75">
      <c r="A390" s="57">
        <v>145249150</v>
      </c>
      <c r="B390" s="48">
        <f t="shared" si="10"/>
        <v>145.24915</v>
      </c>
      <c r="C390" s="48">
        <v>-108.8158</v>
      </c>
      <c r="D390" s="57">
        <v>0</v>
      </c>
      <c r="E390" s="48">
        <f t="shared" si="11"/>
        <v>21.184200000000004</v>
      </c>
    </row>
    <row r="391" spans="1:5" ht="12.75">
      <c r="A391" s="57">
        <v>145249175</v>
      </c>
      <c r="B391" s="48">
        <f t="shared" si="10"/>
        <v>145.249175</v>
      </c>
      <c r="C391" s="48">
        <v>-109.4692</v>
      </c>
      <c r="D391" s="57">
        <v>0</v>
      </c>
      <c r="E391" s="48">
        <f t="shared" si="11"/>
        <v>20.5308</v>
      </c>
    </row>
    <row r="392" spans="1:5" ht="12.75">
      <c r="A392" s="57">
        <v>145249200</v>
      </c>
      <c r="B392" s="48">
        <f t="shared" si="10"/>
        <v>145.2492</v>
      </c>
      <c r="C392" s="48">
        <v>-109.4888</v>
      </c>
      <c r="D392" s="57">
        <v>0</v>
      </c>
      <c r="E392" s="48">
        <f t="shared" si="11"/>
        <v>20.511200000000002</v>
      </c>
    </row>
    <row r="393" spans="1:5" ht="12.75">
      <c r="A393" s="57">
        <v>145249225</v>
      </c>
      <c r="B393" s="48">
        <f t="shared" si="10"/>
        <v>145.249225</v>
      </c>
      <c r="C393" s="48">
        <v>-109.9531</v>
      </c>
      <c r="D393" s="57">
        <v>0</v>
      </c>
      <c r="E393" s="48">
        <f t="shared" si="11"/>
        <v>20.046899999999994</v>
      </c>
    </row>
    <row r="394" spans="1:5" ht="12.75">
      <c r="A394" s="57">
        <v>145249250</v>
      </c>
      <c r="B394" s="48">
        <f t="shared" si="10"/>
        <v>145.24925</v>
      </c>
      <c r="C394" s="48">
        <v>-109.5269</v>
      </c>
      <c r="D394" s="57">
        <v>0</v>
      </c>
      <c r="E394" s="48">
        <f t="shared" si="11"/>
        <v>20.473100000000002</v>
      </c>
    </row>
    <row r="395" spans="1:5" ht="12.75">
      <c r="A395" s="57">
        <v>145249275</v>
      </c>
      <c r="B395" s="48">
        <f t="shared" si="10"/>
        <v>145.249275</v>
      </c>
      <c r="C395" s="48">
        <v>-103.3821</v>
      </c>
      <c r="D395" s="57">
        <v>0</v>
      </c>
      <c r="E395" s="48">
        <f t="shared" si="11"/>
        <v>26.617900000000006</v>
      </c>
    </row>
    <row r="396" spans="1:5" ht="12.75">
      <c r="A396" s="57">
        <v>145249300</v>
      </c>
      <c r="B396" s="48">
        <f t="shared" si="10"/>
        <v>145.2493</v>
      </c>
      <c r="C396" s="48">
        <v>-100.5319</v>
      </c>
      <c r="D396" s="57">
        <v>0</v>
      </c>
      <c r="E396" s="48">
        <f t="shared" si="11"/>
        <v>29.468100000000007</v>
      </c>
    </row>
    <row r="397" spans="1:5" ht="12.75">
      <c r="A397" s="57">
        <v>145249325</v>
      </c>
      <c r="B397" s="48">
        <f t="shared" si="10"/>
        <v>145.249325</v>
      </c>
      <c r="C397" s="48">
        <v>-102.8562</v>
      </c>
      <c r="D397" s="57">
        <v>0</v>
      </c>
      <c r="E397" s="48">
        <f t="shared" si="11"/>
        <v>27.1438</v>
      </c>
    </row>
    <row r="398" spans="1:5" ht="12.75">
      <c r="A398" s="57">
        <v>145249350</v>
      </c>
      <c r="B398" s="48">
        <f t="shared" si="10"/>
        <v>145.24935</v>
      </c>
      <c r="C398" s="48">
        <v>-108.4507</v>
      </c>
      <c r="D398" s="57">
        <v>0</v>
      </c>
      <c r="E398" s="48">
        <f t="shared" si="11"/>
        <v>21.549300000000002</v>
      </c>
    </row>
    <row r="399" spans="1:5" ht="12.75">
      <c r="A399" s="57">
        <v>145249375</v>
      </c>
      <c r="B399" s="48">
        <f t="shared" si="10"/>
        <v>145.249375</v>
      </c>
      <c r="C399" s="48">
        <v>-107.2166</v>
      </c>
      <c r="D399" s="57">
        <v>0</v>
      </c>
      <c r="E399" s="48">
        <f t="shared" si="11"/>
        <v>22.7834</v>
      </c>
    </row>
    <row r="400" spans="1:5" ht="12.75">
      <c r="A400" s="57">
        <v>145249400</v>
      </c>
      <c r="B400" s="48">
        <f t="shared" si="10"/>
        <v>145.2494</v>
      </c>
      <c r="C400" s="48">
        <v>-106.8517</v>
      </c>
      <c r="D400" s="57">
        <v>0</v>
      </c>
      <c r="E400" s="48">
        <f t="shared" si="11"/>
        <v>23.148300000000006</v>
      </c>
    </row>
    <row r="401" spans="1:5" ht="12.75">
      <c r="A401" s="57">
        <v>145249425</v>
      </c>
      <c r="B401" s="48">
        <f aca="true" t="shared" si="12" ref="B401:B464">A401/(10^6)</f>
        <v>145.249425</v>
      </c>
      <c r="C401" s="48">
        <v>-107.1956</v>
      </c>
      <c r="D401" s="57">
        <v>0</v>
      </c>
      <c r="E401" s="48">
        <f aca="true" t="shared" si="13" ref="E401:E464">C401+130</f>
        <v>22.8044</v>
      </c>
    </row>
    <row r="402" spans="1:5" ht="12.75">
      <c r="A402" s="57">
        <v>145249450</v>
      </c>
      <c r="B402" s="48">
        <f t="shared" si="12"/>
        <v>145.24945</v>
      </c>
      <c r="C402" s="48">
        <v>-105.8971</v>
      </c>
      <c r="D402" s="57">
        <v>0</v>
      </c>
      <c r="E402" s="48">
        <f t="shared" si="13"/>
        <v>24.102900000000005</v>
      </c>
    </row>
    <row r="403" spans="1:5" ht="12.75">
      <c r="A403" s="57">
        <v>145249475</v>
      </c>
      <c r="B403" s="48">
        <f t="shared" si="12"/>
        <v>145.249475</v>
      </c>
      <c r="C403" s="48">
        <v>-105.802</v>
      </c>
      <c r="D403" s="57">
        <v>0</v>
      </c>
      <c r="E403" s="48">
        <f t="shared" si="13"/>
        <v>24.197999999999993</v>
      </c>
    </row>
    <row r="404" spans="1:5" ht="12.75">
      <c r="A404" s="57">
        <v>145249500</v>
      </c>
      <c r="B404" s="48">
        <f t="shared" si="12"/>
        <v>145.2495</v>
      </c>
      <c r="C404" s="48">
        <v>-105.5411</v>
      </c>
      <c r="D404" s="57">
        <v>0</v>
      </c>
      <c r="E404" s="48">
        <f t="shared" si="13"/>
        <v>24.4589</v>
      </c>
    </row>
    <row r="405" spans="1:5" ht="12.75">
      <c r="A405" s="57">
        <v>145249525</v>
      </c>
      <c r="B405" s="48">
        <f t="shared" si="12"/>
        <v>145.249525</v>
      </c>
      <c r="C405" s="48">
        <v>-99.3033</v>
      </c>
      <c r="D405" s="57">
        <v>0</v>
      </c>
      <c r="E405" s="48">
        <f t="shared" si="13"/>
        <v>30.696700000000007</v>
      </c>
    </row>
    <row r="406" spans="1:5" ht="12.75">
      <c r="A406" s="57">
        <v>145249550</v>
      </c>
      <c r="B406" s="48">
        <f t="shared" si="12"/>
        <v>145.24955</v>
      </c>
      <c r="C406" s="48">
        <v>-95.31886</v>
      </c>
      <c r="D406" s="57">
        <v>0</v>
      </c>
      <c r="E406" s="48">
        <f t="shared" si="13"/>
        <v>34.68114</v>
      </c>
    </row>
    <row r="407" spans="1:5" ht="12.75">
      <c r="A407" s="57">
        <v>145249575</v>
      </c>
      <c r="B407" s="48">
        <f t="shared" si="12"/>
        <v>145.249575</v>
      </c>
      <c r="C407" s="48">
        <v>-97.29201</v>
      </c>
      <c r="D407" s="57">
        <v>0</v>
      </c>
      <c r="E407" s="48">
        <f t="shared" si="13"/>
        <v>32.707989999999995</v>
      </c>
    </row>
    <row r="408" spans="1:5" ht="12.75">
      <c r="A408" s="57">
        <v>145249600</v>
      </c>
      <c r="B408" s="48">
        <f t="shared" si="12"/>
        <v>145.2496</v>
      </c>
      <c r="C408" s="48">
        <v>-103.1512</v>
      </c>
      <c r="D408" s="57">
        <v>0</v>
      </c>
      <c r="E408" s="48">
        <f t="shared" si="13"/>
        <v>26.848799999999997</v>
      </c>
    </row>
    <row r="409" spans="1:5" ht="12.75">
      <c r="A409" s="57">
        <v>145249625</v>
      </c>
      <c r="B409" s="48">
        <f t="shared" si="12"/>
        <v>145.249625</v>
      </c>
      <c r="C409" s="48">
        <v>-101.3672</v>
      </c>
      <c r="D409" s="57">
        <v>0</v>
      </c>
      <c r="E409" s="48">
        <f t="shared" si="13"/>
        <v>28.632800000000003</v>
      </c>
    </row>
    <row r="410" spans="1:5" ht="12.75">
      <c r="A410" s="57">
        <v>145249650</v>
      </c>
      <c r="B410" s="48">
        <f t="shared" si="12"/>
        <v>145.24965</v>
      </c>
      <c r="C410" s="48">
        <v>-97.0021</v>
      </c>
      <c r="D410" s="57">
        <v>0</v>
      </c>
      <c r="E410" s="48">
        <f t="shared" si="13"/>
        <v>32.9979</v>
      </c>
    </row>
    <row r="411" spans="1:5" ht="12.75">
      <c r="A411" s="57">
        <v>145249675</v>
      </c>
      <c r="B411" s="48">
        <f t="shared" si="12"/>
        <v>145.249675</v>
      </c>
      <c r="C411" s="48">
        <v>-94.4221</v>
      </c>
      <c r="D411" s="57">
        <v>0</v>
      </c>
      <c r="E411" s="48">
        <f t="shared" si="13"/>
        <v>35.5779</v>
      </c>
    </row>
    <row r="412" spans="1:5" ht="12.75">
      <c r="A412" s="57">
        <v>145249700</v>
      </c>
      <c r="B412" s="48">
        <f t="shared" si="12"/>
        <v>145.2497</v>
      </c>
      <c r="C412" s="48">
        <v>-88.87946</v>
      </c>
      <c r="D412" s="57">
        <v>0</v>
      </c>
      <c r="E412" s="48">
        <f t="shared" si="13"/>
        <v>41.120540000000005</v>
      </c>
    </row>
    <row r="413" spans="1:5" ht="12.75">
      <c r="A413" s="57">
        <v>145249725</v>
      </c>
      <c r="B413" s="48">
        <f t="shared" si="12"/>
        <v>145.249725</v>
      </c>
      <c r="C413" s="48">
        <v>-86.95306</v>
      </c>
      <c r="D413" s="57">
        <v>0</v>
      </c>
      <c r="E413" s="48">
        <f t="shared" si="13"/>
        <v>43.046940000000006</v>
      </c>
    </row>
    <row r="414" spans="1:5" ht="12.75">
      <c r="A414" s="57">
        <v>145249750</v>
      </c>
      <c r="B414" s="48">
        <f t="shared" si="12"/>
        <v>145.24975</v>
      </c>
      <c r="C414" s="48">
        <v>-90.03406</v>
      </c>
      <c r="D414" s="57">
        <v>0</v>
      </c>
      <c r="E414" s="48">
        <f t="shared" si="13"/>
        <v>39.96594</v>
      </c>
    </row>
    <row r="415" spans="1:5" ht="12.75">
      <c r="A415" s="57">
        <v>145249775</v>
      </c>
      <c r="B415" s="48">
        <f t="shared" si="12"/>
        <v>145.249775</v>
      </c>
      <c r="C415" s="48">
        <v>-61.89481</v>
      </c>
      <c r="D415" s="57">
        <v>0</v>
      </c>
      <c r="E415" s="48">
        <f t="shared" si="13"/>
        <v>68.10519</v>
      </c>
    </row>
    <row r="416" spans="1:5" ht="12.75">
      <c r="A416" s="57">
        <v>145249800</v>
      </c>
      <c r="B416" s="48">
        <f t="shared" si="12"/>
        <v>145.2498</v>
      </c>
      <c r="C416" s="48">
        <v>-58.57895</v>
      </c>
      <c r="D416" s="57">
        <v>0</v>
      </c>
      <c r="E416" s="48">
        <f t="shared" si="13"/>
        <v>71.42105000000001</v>
      </c>
    </row>
    <row r="417" spans="1:5" ht="12.75">
      <c r="A417" s="57">
        <v>145249825</v>
      </c>
      <c r="B417" s="48">
        <f t="shared" si="12"/>
        <v>145.249825</v>
      </c>
      <c r="C417" s="48">
        <v>-61.11987</v>
      </c>
      <c r="D417" s="57">
        <v>0</v>
      </c>
      <c r="E417" s="48">
        <f t="shared" si="13"/>
        <v>68.88013000000001</v>
      </c>
    </row>
    <row r="418" spans="1:5" ht="12.75">
      <c r="A418" s="57">
        <v>145249850</v>
      </c>
      <c r="B418" s="48">
        <f t="shared" si="12"/>
        <v>145.24985</v>
      </c>
      <c r="C418" s="48">
        <v>-91.83587</v>
      </c>
      <c r="D418" s="57">
        <v>0</v>
      </c>
      <c r="E418" s="48">
        <f t="shared" si="13"/>
        <v>38.16413</v>
      </c>
    </row>
    <row r="419" spans="1:5" ht="12.75">
      <c r="A419" s="57">
        <v>145249875</v>
      </c>
      <c r="B419" s="48">
        <f t="shared" si="12"/>
        <v>145.249875</v>
      </c>
      <c r="C419" s="48">
        <v>-87.38303</v>
      </c>
      <c r="D419" s="57">
        <v>0</v>
      </c>
      <c r="E419" s="48">
        <f t="shared" si="13"/>
        <v>42.616969999999995</v>
      </c>
    </row>
    <row r="420" spans="1:5" ht="12.75">
      <c r="A420" s="57">
        <v>145249900</v>
      </c>
      <c r="B420" s="48">
        <f t="shared" si="12"/>
        <v>145.2499</v>
      </c>
      <c r="C420" s="48">
        <v>-87.63924</v>
      </c>
      <c r="D420" s="57">
        <v>0</v>
      </c>
      <c r="E420" s="48">
        <f t="shared" si="13"/>
        <v>42.36076</v>
      </c>
    </row>
    <row r="421" spans="1:5" ht="12.75">
      <c r="A421" s="57">
        <v>145249925</v>
      </c>
      <c r="B421" s="48">
        <f t="shared" si="12"/>
        <v>145.249925</v>
      </c>
      <c r="C421" s="48">
        <v>-93.84898</v>
      </c>
      <c r="D421" s="57">
        <v>0</v>
      </c>
      <c r="E421" s="48">
        <f t="shared" si="13"/>
        <v>36.15102</v>
      </c>
    </row>
    <row r="422" spans="1:5" ht="12.75">
      <c r="A422" s="57">
        <v>145249950</v>
      </c>
      <c r="B422" s="48">
        <f t="shared" si="12"/>
        <v>145.24995</v>
      </c>
      <c r="C422" s="48">
        <v>-96.36178</v>
      </c>
      <c r="D422" s="57">
        <v>0</v>
      </c>
      <c r="E422" s="48">
        <f t="shared" si="13"/>
        <v>33.638220000000004</v>
      </c>
    </row>
    <row r="423" spans="1:5" ht="12.75">
      <c r="A423" s="57">
        <v>145249975</v>
      </c>
      <c r="B423" s="48">
        <f t="shared" si="12"/>
        <v>145.249975</v>
      </c>
      <c r="C423" s="48">
        <v>-99.48849</v>
      </c>
      <c r="D423" s="57">
        <v>0</v>
      </c>
      <c r="E423" s="48">
        <f t="shared" si="13"/>
        <v>30.51151</v>
      </c>
    </row>
    <row r="424" spans="1:5" ht="12.75">
      <c r="A424" s="57">
        <v>145250000</v>
      </c>
      <c r="B424" s="48">
        <f t="shared" si="12"/>
        <v>145.25</v>
      </c>
      <c r="C424" s="48">
        <v>-102.5786</v>
      </c>
      <c r="D424" s="57">
        <v>0</v>
      </c>
      <c r="E424" s="48">
        <f t="shared" si="13"/>
        <v>27.421400000000006</v>
      </c>
    </row>
    <row r="425" spans="1:5" ht="12.75">
      <c r="A425" s="57">
        <v>145250025</v>
      </c>
      <c r="B425" s="48">
        <f t="shared" si="12"/>
        <v>145.250025</v>
      </c>
      <c r="C425" s="48">
        <v>-98.6651</v>
      </c>
      <c r="D425" s="57">
        <v>0</v>
      </c>
      <c r="E425" s="48">
        <f t="shared" si="13"/>
        <v>31.334900000000005</v>
      </c>
    </row>
    <row r="426" spans="1:5" ht="12.75">
      <c r="A426" s="57">
        <v>145250050</v>
      </c>
      <c r="B426" s="48">
        <f t="shared" si="12"/>
        <v>145.25005</v>
      </c>
      <c r="C426" s="48">
        <v>-95.41518</v>
      </c>
      <c r="D426" s="57">
        <v>0</v>
      </c>
      <c r="E426" s="48">
        <f t="shared" si="13"/>
        <v>34.58481999999999</v>
      </c>
    </row>
    <row r="427" spans="1:5" ht="12.75">
      <c r="A427" s="57">
        <v>145250075</v>
      </c>
      <c r="B427" s="48">
        <f t="shared" si="12"/>
        <v>145.250075</v>
      </c>
      <c r="C427" s="48">
        <v>-97.79425</v>
      </c>
      <c r="D427" s="57">
        <v>0</v>
      </c>
      <c r="E427" s="48">
        <f t="shared" si="13"/>
        <v>32.205749999999995</v>
      </c>
    </row>
    <row r="428" spans="1:5" ht="12.75">
      <c r="A428" s="57">
        <v>145250100</v>
      </c>
      <c r="B428" s="48">
        <f t="shared" si="12"/>
        <v>145.2501</v>
      </c>
      <c r="C428" s="48">
        <v>-105.6194</v>
      </c>
      <c r="D428" s="57">
        <v>0</v>
      </c>
      <c r="E428" s="48">
        <f t="shared" si="13"/>
        <v>24.3806</v>
      </c>
    </row>
    <row r="429" spans="1:5" ht="12.75">
      <c r="A429" s="57">
        <v>145250125</v>
      </c>
      <c r="B429" s="48">
        <f t="shared" si="12"/>
        <v>145.250125</v>
      </c>
      <c r="C429" s="48">
        <v>-105.7838</v>
      </c>
      <c r="D429" s="57">
        <v>0</v>
      </c>
      <c r="E429" s="48">
        <f t="shared" si="13"/>
        <v>24.2162</v>
      </c>
    </row>
    <row r="430" spans="1:5" ht="12.75">
      <c r="A430" s="57">
        <v>145250150</v>
      </c>
      <c r="B430" s="48">
        <f t="shared" si="12"/>
        <v>145.25015</v>
      </c>
      <c r="C430" s="48">
        <v>-105.7305</v>
      </c>
      <c r="D430" s="57">
        <v>0</v>
      </c>
      <c r="E430" s="48">
        <f t="shared" si="13"/>
        <v>24.269499999999994</v>
      </c>
    </row>
    <row r="431" spans="1:5" ht="12.75">
      <c r="A431" s="57">
        <v>145250175</v>
      </c>
      <c r="B431" s="48">
        <f t="shared" si="12"/>
        <v>145.250175</v>
      </c>
      <c r="C431" s="48">
        <v>-106.9653</v>
      </c>
      <c r="D431" s="57">
        <v>0</v>
      </c>
      <c r="E431" s="48">
        <f t="shared" si="13"/>
        <v>23.0347</v>
      </c>
    </row>
    <row r="432" spans="1:5" ht="12.75">
      <c r="A432" s="57">
        <v>145250200</v>
      </c>
      <c r="B432" s="48">
        <f t="shared" si="12"/>
        <v>145.2502</v>
      </c>
      <c r="C432" s="48">
        <v>-107.2599</v>
      </c>
      <c r="D432" s="57">
        <v>0</v>
      </c>
      <c r="E432" s="48">
        <f t="shared" si="13"/>
        <v>22.740099999999998</v>
      </c>
    </row>
    <row r="433" spans="1:5" ht="12.75">
      <c r="A433" s="57">
        <v>145250225</v>
      </c>
      <c r="B433" s="48">
        <f t="shared" si="12"/>
        <v>145.250225</v>
      </c>
      <c r="C433" s="48">
        <v>-107.7478</v>
      </c>
      <c r="D433" s="57">
        <v>0</v>
      </c>
      <c r="E433" s="48">
        <f t="shared" si="13"/>
        <v>22.252200000000002</v>
      </c>
    </row>
    <row r="434" spans="1:5" ht="12.75">
      <c r="A434" s="57">
        <v>145250250</v>
      </c>
      <c r="B434" s="48">
        <f t="shared" si="12"/>
        <v>145.25025</v>
      </c>
      <c r="C434" s="48">
        <v>-107.9702</v>
      </c>
      <c r="D434" s="57">
        <v>0</v>
      </c>
      <c r="E434" s="48">
        <f t="shared" si="13"/>
        <v>22.029799999999994</v>
      </c>
    </row>
    <row r="435" spans="1:5" ht="12.75">
      <c r="A435" s="57">
        <v>145250275</v>
      </c>
      <c r="B435" s="48">
        <f t="shared" si="12"/>
        <v>145.250275</v>
      </c>
      <c r="C435" s="48">
        <v>-103.4409</v>
      </c>
      <c r="D435" s="57">
        <v>0</v>
      </c>
      <c r="E435" s="48">
        <f t="shared" si="13"/>
        <v>26.5591</v>
      </c>
    </row>
    <row r="436" spans="1:5" ht="12.75">
      <c r="A436" s="57">
        <v>145250300</v>
      </c>
      <c r="B436" s="48">
        <f t="shared" si="12"/>
        <v>145.2503</v>
      </c>
      <c r="C436" s="48">
        <v>-100.444</v>
      </c>
      <c r="D436" s="57">
        <v>0</v>
      </c>
      <c r="E436" s="48">
        <f t="shared" si="13"/>
        <v>29.555999999999997</v>
      </c>
    </row>
    <row r="437" spans="1:5" ht="12.75">
      <c r="A437" s="57">
        <v>145250325</v>
      </c>
      <c r="B437" s="48">
        <f t="shared" si="12"/>
        <v>145.250325</v>
      </c>
      <c r="C437" s="48">
        <v>-102.4239</v>
      </c>
      <c r="D437" s="57">
        <v>0</v>
      </c>
      <c r="E437" s="48">
        <f t="shared" si="13"/>
        <v>27.576099999999997</v>
      </c>
    </row>
    <row r="438" spans="1:5" ht="12.75">
      <c r="A438" s="57">
        <v>145250350</v>
      </c>
      <c r="B438" s="48">
        <f t="shared" si="12"/>
        <v>145.25035</v>
      </c>
      <c r="C438" s="48">
        <v>-109.1153</v>
      </c>
      <c r="D438" s="57">
        <v>0</v>
      </c>
      <c r="E438" s="48">
        <f t="shared" si="13"/>
        <v>20.884699999999995</v>
      </c>
    </row>
    <row r="439" spans="1:5" ht="12.75">
      <c r="A439" s="57">
        <v>145250375</v>
      </c>
      <c r="B439" s="48">
        <f t="shared" si="12"/>
        <v>145.250375</v>
      </c>
      <c r="C439" s="48">
        <v>-109.0635</v>
      </c>
      <c r="D439" s="57">
        <v>0</v>
      </c>
      <c r="E439" s="48">
        <f t="shared" si="13"/>
        <v>20.936499999999995</v>
      </c>
    </row>
    <row r="440" spans="1:5" ht="12.75">
      <c r="A440" s="57">
        <v>145250400</v>
      </c>
      <c r="B440" s="48">
        <f t="shared" si="12"/>
        <v>145.2504</v>
      </c>
      <c r="C440" s="48">
        <v>-109.1788</v>
      </c>
      <c r="D440" s="57">
        <v>0</v>
      </c>
      <c r="E440" s="48">
        <f t="shared" si="13"/>
        <v>20.821200000000005</v>
      </c>
    </row>
    <row r="441" spans="1:5" ht="12.75">
      <c r="A441" s="57">
        <v>145250425</v>
      </c>
      <c r="B441" s="48">
        <f t="shared" si="12"/>
        <v>145.250425</v>
      </c>
      <c r="C441" s="48">
        <v>-109.5035</v>
      </c>
      <c r="D441" s="57">
        <v>0</v>
      </c>
      <c r="E441" s="48">
        <f t="shared" si="13"/>
        <v>20.496499999999997</v>
      </c>
    </row>
    <row r="442" spans="1:5" ht="12.75">
      <c r="A442" s="57">
        <v>145250450</v>
      </c>
      <c r="B442" s="48">
        <f t="shared" si="12"/>
        <v>145.25045</v>
      </c>
      <c r="C442" s="48">
        <v>-108.7453</v>
      </c>
      <c r="D442" s="57">
        <v>0</v>
      </c>
      <c r="E442" s="48">
        <f t="shared" si="13"/>
        <v>21.2547</v>
      </c>
    </row>
    <row r="443" spans="1:5" ht="12.75">
      <c r="A443" s="57">
        <v>145250475</v>
      </c>
      <c r="B443" s="48">
        <f t="shared" si="12"/>
        <v>145.250475</v>
      </c>
      <c r="C443" s="48">
        <v>-109.4543</v>
      </c>
      <c r="D443" s="57">
        <v>0</v>
      </c>
      <c r="E443" s="48">
        <f t="shared" si="13"/>
        <v>20.545699999999997</v>
      </c>
    </row>
    <row r="444" spans="1:5" ht="12.75">
      <c r="A444" s="57">
        <v>145250500</v>
      </c>
      <c r="B444" s="48">
        <f t="shared" si="12"/>
        <v>145.2505</v>
      </c>
      <c r="C444" s="48">
        <v>-108.3649</v>
      </c>
      <c r="D444" s="57">
        <v>0</v>
      </c>
      <c r="E444" s="48">
        <f t="shared" si="13"/>
        <v>21.635099999999994</v>
      </c>
    </row>
    <row r="445" spans="1:5" ht="12.75">
      <c r="A445" s="57">
        <v>145250525</v>
      </c>
      <c r="B445" s="48">
        <f t="shared" si="12"/>
        <v>145.250525</v>
      </c>
      <c r="C445" s="48">
        <v>-103.4224</v>
      </c>
      <c r="D445" s="57">
        <v>0</v>
      </c>
      <c r="E445" s="48">
        <f t="shared" si="13"/>
        <v>26.577600000000004</v>
      </c>
    </row>
    <row r="446" spans="1:5" ht="12.75">
      <c r="A446" s="57">
        <v>145250550</v>
      </c>
      <c r="B446" s="48">
        <f t="shared" si="12"/>
        <v>145.25055</v>
      </c>
      <c r="C446" s="48">
        <v>-102.5672</v>
      </c>
      <c r="D446" s="57">
        <v>0</v>
      </c>
      <c r="E446" s="48">
        <f t="shared" si="13"/>
        <v>27.4328</v>
      </c>
    </row>
    <row r="447" spans="1:5" ht="12.75">
      <c r="A447" s="57">
        <v>145250575</v>
      </c>
      <c r="B447" s="48">
        <f t="shared" si="12"/>
        <v>145.250575</v>
      </c>
      <c r="C447" s="48">
        <v>-105.5982</v>
      </c>
      <c r="D447" s="57">
        <v>0</v>
      </c>
      <c r="E447" s="48">
        <f t="shared" si="13"/>
        <v>24.401799999999994</v>
      </c>
    </row>
    <row r="448" spans="1:5" ht="12.75">
      <c r="A448" s="57">
        <v>145250600</v>
      </c>
      <c r="B448" s="48">
        <f t="shared" si="12"/>
        <v>145.2506</v>
      </c>
      <c r="C448" s="48">
        <v>-107.7249</v>
      </c>
      <c r="D448" s="57">
        <v>0</v>
      </c>
      <c r="E448" s="48">
        <f t="shared" si="13"/>
        <v>22.275099999999995</v>
      </c>
    </row>
    <row r="449" spans="1:5" ht="12.75">
      <c r="A449" s="57">
        <v>145250625</v>
      </c>
      <c r="B449" s="48">
        <f t="shared" si="12"/>
        <v>145.250625</v>
      </c>
      <c r="C449" s="48">
        <v>-107.2361</v>
      </c>
      <c r="D449" s="57">
        <v>0</v>
      </c>
      <c r="E449" s="48">
        <f t="shared" si="13"/>
        <v>22.763900000000007</v>
      </c>
    </row>
    <row r="450" spans="1:5" ht="12.75">
      <c r="A450" s="57">
        <v>145250650</v>
      </c>
      <c r="B450" s="48">
        <f t="shared" si="12"/>
        <v>145.25065</v>
      </c>
      <c r="C450" s="48">
        <v>-108.8746</v>
      </c>
      <c r="D450" s="57">
        <v>0</v>
      </c>
      <c r="E450" s="48">
        <f t="shared" si="13"/>
        <v>21.1254</v>
      </c>
    </row>
    <row r="451" spans="1:5" ht="12.75">
      <c r="A451" s="57">
        <v>145250675</v>
      </c>
      <c r="B451" s="48">
        <f t="shared" si="12"/>
        <v>145.250675</v>
      </c>
      <c r="C451" s="48">
        <v>-111.6048</v>
      </c>
      <c r="D451" s="57">
        <v>0</v>
      </c>
      <c r="E451" s="48">
        <f t="shared" si="13"/>
        <v>18.395200000000003</v>
      </c>
    </row>
    <row r="452" spans="1:5" ht="12.75">
      <c r="A452" s="57">
        <v>145250700</v>
      </c>
      <c r="B452" s="48">
        <f t="shared" si="12"/>
        <v>145.2507</v>
      </c>
      <c r="C452" s="48">
        <v>-109.1987</v>
      </c>
      <c r="D452" s="57">
        <v>0</v>
      </c>
      <c r="E452" s="48">
        <f t="shared" si="13"/>
        <v>20.801299999999998</v>
      </c>
    </row>
    <row r="453" spans="1:5" ht="12.75">
      <c r="A453" s="57">
        <v>145250725</v>
      </c>
      <c r="B453" s="48">
        <f t="shared" si="12"/>
        <v>145.250725</v>
      </c>
      <c r="C453" s="48">
        <v>-108.4104</v>
      </c>
      <c r="D453" s="57">
        <v>0</v>
      </c>
      <c r="E453" s="48">
        <f t="shared" si="13"/>
        <v>21.589600000000004</v>
      </c>
    </row>
    <row r="454" spans="1:5" ht="12.75">
      <c r="A454" s="57">
        <v>145250750</v>
      </c>
      <c r="B454" s="48">
        <f t="shared" si="12"/>
        <v>145.25075</v>
      </c>
      <c r="C454" s="48">
        <v>-109.6303</v>
      </c>
      <c r="D454" s="57">
        <v>0</v>
      </c>
      <c r="E454" s="48">
        <f t="shared" si="13"/>
        <v>20.369699999999995</v>
      </c>
    </row>
    <row r="455" spans="1:5" ht="12.75">
      <c r="A455" s="57">
        <v>145250775</v>
      </c>
      <c r="B455" s="48">
        <f t="shared" si="12"/>
        <v>145.250775</v>
      </c>
      <c r="C455" s="48">
        <v>-105.3609</v>
      </c>
      <c r="D455" s="57">
        <v>0</v>
      </c>
      <c r="E455" s="48">
        <f t="shared" si="13"/>
        <v>24.6391</v>
      </c>
    </row>
    <row r="456" spans="1:5" ht="12.75">
      <c r="A456" s="57">
        <v>145250800</v>
      </c>
      <c r="B456" s="48">
        <f t="shared" si="12"/>
        <v>145.2508</v>
      </c>
      <c r="C456" s="48">
        <v>-103.775</v>
      </c>
      <c r="D456" s="57">
        <v>0</v>
      </c>
      <c r="E456" s="48">
        <f t="shared" si="13"/>
        <v>26.224999999999994</v>
      </c>
    </row>
    <row r="457" spans="1:5" ht="12.75">
      <c r="A457" s="57">
        <v>145250825</v>
      </c>
      <c r="B457" s="48">
        <f t="shared" si="12"/>
        <v>145.250825</v>
      </c>
      <c r="C457" s="48">
        <v>-106.4886</v>
      </c>
      <c r="D457" s="57">
        <v>0</v>
      </c>
      <c r="E457" s="48">
        <f t="shared" si="13"/>
        <v>23.511399999999995</v>
      </c>
    </row>
    <row r="458" spans="1:5" ht="12.75">
      <c r="A458" s="57">
        <v>145250850</v>
      </c>
      <c r="B458" s="48">
        <f t="shared" si="12"/>
        <v>145.25085</v>
      </c>
      <c r="C458" s="48">
        <v>-109.6287</v>
      </c>
      <c r="D458" s="57">
        <v>0</v>
      </c>
      <c r="E458" s="48">
        <f t="shared" si="13"/>
        <v>20.371300000000005</v>
      </c>
    </row>
    <row r="459" spans="1:5" ht="12.75">
      <c r="A459" s="57">
        <v>145250875</v>
      </c>
      <c r="B459" s="48">
        <f t="shared" si="12"/>
        <v>145.250875</v>
      </c>
      <c r="C459" s="48">
        <v>-110.1449</v>
      </c>
      <c r="D459" s="57">
        <v>0</v>
      </c>
      <c r="E459" s="48">
        <f t="shared" si="13"/>
        <v>19.855099999999993</v>
      </c>
    </row>
    <row r="460" spans="1:5" ht="12.75">
      <c r="A460" s="57">
        <v>145250900</v>
      </c>
      <c r="B460" s="48">
        <f t="shared" si="12"/>
        <v>145.2509</v>
      </c>
      <c r="C460" s="48">
        <v>-109.9887</v>
      </c>
      <c r="D460" s="57">
        <v>0</v>
      </c>
      <c r="E460" s="48">
        <f t="shared" si="13"/>
        <v>20.011300000000006</v>
      </c>
    </row>
    <row r="461" spans="1:5" ht="12.75">
      <c r="A461" s="57">
        <v>145250925</v>
      </c>
      <c r="B461" s="48">
        <f t="shared" si="12"/>
        <v>145.250925</v>
      </c>
      <c r="C461" s="48">
        <v>-112.3808</v>
      </c>
      <c r="D461" s="57">
        <v>0</v>
      </c>
      <c r="E461" s="48">
        <f t="shared" si="13"/>
        <v>17.619200000000006</v>
      </c>
    </row>
    <row r="462" spans="1:5" ht="12.75">
      <c r="A462" s="57">
        <v>145250950</v>
      </c>
      <c r="B462" s="48">
        <f t="shared" si="12"/>
        <v>145.25095</v>
      </c>
      <c r="C462" s="48">
        <v>-115.2874</v>
      </c>
      <c r="D462" s="57">
        <v>0</v>
      </c>
      <c r="E462" s="48">
        <f t="shared" si="13"/>
        <v>14.712599999999995</v>
      </c>
    </row>
    <row r="463" spans="1:5" ht="12.75">
      <c r="A463" s="57">
        <v>145250975</v>
      </c>
      <c r="B463" s="48">
        <f t="shared" si="12"/>
        <v>145.250975</v>
      </c>
      <c r="C463" s="48">
        <v>-116.9493</v>
      </c>
      <c r="D463" s="57">
        <v>0</v>
      </c>
      <c r="E463" s="48">
        <f t="shared" si="13"/>
        <v>13.050700000000006</v>
      </c>
    </row>
    <row r="464" spans="1:5" ht="12.75">
      <c r="A464" s="57">
        <v>145251000</v>
      </c>
      <c r="B464" s="48">
        <f t="shared" si="12"/>
        <v>145.251</v>
      </c>
      <c r="C464" s="48">
        <v>-118.3517</v>
      </c>
      <c r="D464" s="57">
        <v>0</v>
      </c>
      <c r="E464" s="48">
        <f t="shared" si="13"/>
        <v>11.648300000000006</v>
      </c>
    </row>
    <row r="465" spans="1:5" ht="12.75">
      <c r="A465" s="57">
        <v>145251025</v>
      </c>
      <c r="B465" s="48">
        <f aca="true" t="shared" si="14" ref="B465:B528">A465/(10^6)</f>
        <v>145.251025</v>
      </c>
      <c r="C465" s="48">
        <v>-110.7854</v>
      </c>
      <c r="D465" s="57">
        <v>0</v>
      </c>
      <c r="E465" s="48">
        <f aca="true" t="shared" si="15" ref="E465:E528">C465+130</f>
        <v>19.214600000000004</v>
      </c>
    </row>
    <row r="466" spans="1:5" ht="12.75">
      <c r="A466" s="57">
        <v>145251050</v>
      </c>
      <c r="B466" s="48">
        <f t="shared" si="14"/>
        <v>145.25105</v>
      </c>
      <c r="C466" s="48">
        <v>-107.9081</v>
      </c>
      <c r="D466" s="57">
        <v>0</v>
      </c>
      <c r="E466" s="48">
        <f t="shared" si="15"/>
        <v>22.091899999999995</v>
      </c>
    </row>
    <row r="467" spans="1:5" ht="12.75">
      <c r="A467" s="57">
        <v>145251075</v>
      </c>
      <c r="B467" s="48">
        <f t="shared" si="14"/>
        <v>145.251075</v>
      </c>
      <c r="C467" s="48">
        <v>-110.4783</v>
      </c>
      <c r="D467" s="57">
        <v>0</v>
      </c>
      <c r="E467" s="48">
        <f t="shared" si="15"/>
        <v>19.521699999999996</v>
      </c>
    </row>
    <row r="468" spans="1:5" ht="12.75">
      <c r="A468" s="57">
        <v>145251100</v>
      </c>
      <c r="B468" s="48">
        <f t="shared" si="14"/>
        <v>145.2511</v>
      </c>
      <c r="C468" s="48">
        <v>-115.3326</v>
      </c>
      <c r="D468" s="57">
        <v>0</v>
      </c>
      <c r="E468" s="48">
        <f t="shared" si="15"/>
        <v>14.6674</v>
      </c>
    </row>
    <row r="469" spans="1:5" ht="12.75">
      <c r="A469" s="57">
        <v>145251125</v>
      </c>
      <c r="B469" s="48">
        <f t="shared" si="14"/>
        <v>145.251125</v>
      </c>
      <c r="C469" s="48">
        <v>-114.2402</v>
      </c>
      <c r="D469" s="57">
        <v>0</v>
      </c>
      <c r="E469" s="48">
        <f t="shared" si="15"/>
        <v>15.759799999999998</v>
      </c>
    </row>
    <row r="470" spans="1:5" ht="12.75">
      <c r="A470" s="57">
        <v>145251150</v>
      </c>
      <c r="B470" s="48">
        <f t="shared" si="14"/>
        <v>145.25115</v>
      </c>
      <c r="C470" s="48">
        <v>-115.8848</v>
      </c>
      <c r="D470" s="57">
        <v>0</v>
      </c>
      <c r="E470" s="48">
        <f t="shared" si="15"/>
        <v>14.115200000000002</v>
      </c>
    </row>
    <row r="471" spans="1:5" ht="12.75">
      <c r="A471" s="57">
        <v>145251175</v>
      </c>
      <c r="B471" s="48">
        <f t="shared" si="14"/>
        <v>145.251175</v>
      </c>
      <c r="C471" s="48">
        <v>-114.4719</v>
      </c>
      <c r="D471" s="57">
        <v>0</v>
      </c>
      <c r="E471" s="48">
        <f t="shared" si="15"/>
        <v>15.528099999999995</v>
      </c>
    </row>
    <row r="472" spans="1:5" ht="12.75">
      <c r="A472" s="57">
        <v>145251200</v>
      </c>
      <c r="B472" s="48">
        <f t="shared" si="14"/>
        <v>145.2512</v>
      </c>
      <c r="C472" s="48">
        <v>-115.2228</v>
      </c>
      <c r="D472" s="57">
        <v>0</v>
      </c>
      <c r="E472" s="48">
        <f t="shared" si="15"/>
        <v>14.777199999999993</v>
      </c>
    </row>
    <row r="473" spans="1:5" ht="12.75">
      <c r="A473" s="57">
        <v>145251225</v>
      </c>
      <c r="B473" s="48">
        <f t="shared" si="14"/>
        <v>145.251225</v>
      </c>
      <c r="C473" s="48">
        <v>-117.3594</v>
      </c>
      <c r="D473" s="57">
        <v>0</v>
      </c>
      <c r="E473" s="48">
        <f t="shared" si="15"/>
        <v>12.640600000000006</v>
      </c>
    </row>
    <row r="474" spans="1:5" ht="12.75">
      <c r="A474" s="57">
        <v>145251250</v>
      </c>
      <c r="B474" s="48">
        <f t="shared" si="14"/>
        <v>145.25125</v>
      </c>
      <c r="C474" s="48">
        <v>-118.33</v>
      </c>
      <c r="D474" s="57">
        <v>0</v>
      </c>
      <c r="E474" s="48">
        <f t="shared" si="15"/>
        <v>11.670000000000002</v>
      </c>
    </row>
    <row r="475" spans="1:5" ht="12.75">
      <c r="A475" s="57">
        <v>145251275</v>
      </c>
      <c r="B475" s="48">
        <f t="shared" si="14"/>
        <v>145.251275</v>
      </c>
      <c r="C475" s="48">
        <v>-113.4785</v>
      </c>
      <c r="D475" s="57">
        <v>0</v>
      </c>
      <c r="E475" s="48">
        <f t="shared" si="15"/>
        <v>16.521500000000003</v>
      </c>
    </row>
    <row r="476" spans="1:5" ht="12.75">
      <c r="A476" s="57">
        <v>145251300</v>
      </c>
      <c r="B476" s="48">
        <f t="shared" si="14"/>
        <v>145.2513</v>
      </c>
      <c r="C476" s="48">
        <v>-111.9989</v>
      </c>
      <c r="D476" s="57">
        <v>0</v>
      </c>
      <c r="E476" s="48">
        <f t="shared" si="15"/>
        <v>18.001099999999994</v>
      </c>
    </row>
    <row r="477" spans="1:5" ht="12.75">
      <c r="A477" s="57">
        <v>145251325</v>
      </c>
      <c r="B477" s="48">
        <f t="shared" si="14"/>
        <v>145.251325</v>
      </c>
      <c r="C477" s="48">
        <v>-114.828</v>
      </c>
      <c r="D477" s="57">
        <v>0</v>
      </c>
      <c r="E477" s="48">
        <f t="shared" si="15"/>
        <v>15.171999999999997</v>
      </c>
    </row>
    <row r="478" spans="1:5" ht="12.75">
      <c r="A478" s="57">
        <v>145251350</v>
      </c>
      <c r="B478" s="48">
        <f t="shared" si="14"/>
        <v>145.25135</v>
      </c>
      <c r="C478" s="48">
        <v>-118.0409</v>
      </c>
      <c r="D478" s="57">
        <v>0</v>
      </c>
      <c r="E478" s="48">
        <f t="shared" si="15"/>
        <v>11.959100000000007</v>
      </c>
    </row>
    <row r="479" spans="1:5" ht="12.75">
      <c r="A479" s="57">
        <v>145251375</v>
      </c>
      <c r="B479" s="48">
        <f t="shared" si="14"/>
        <v>145.251375</v>
      </c>
      <c r="C479" s="48">
        <v>-117.8507</v>
      </c>
      <c r="D479" s="57">
        <v>0</v>
      </c>
      <c r="E479" s="48">
        <f t="shared" si="15"/>
        <v>12.149299999999997</v>
      </c>
    </row>
    <row r="480" spans="1:5" ht="12.75">
      <c r="A480" s="57">
        <v>145251400</v>
      </c>
      <c r="B480" s="48">
        <f t="shared" si="14"/>
        <v>145.2514</v>
      </c>
      <c r="C480" s="48">
        <v>-116.5462</v>
      </c>
      <c r="D480" s="57">
        <v>0</v>
      </c>
      <c r="E480" s="48">
        <f t="shared" si="15"/>
        <v>13.453800000000001</v>
      </c>
    </row>
    <row r="481" spans="1:5" ht="12.75">
      <c r="A481" s="57">
        <v>145251425</v>
      </c>
      <c r="B481" s="48">
        <f t="shared" si="14"/>
        <v>145.251425</v>
      </c>
      <c r="C481" s="48">
        <v>-118.2759</v>
      </c>
      <c r="D481" s="57">
        <v>0</v>
      </c>
      <c r="E481" s="48">
        <f t="shared" si="15"/>
        <v>11.724100000000007</v>
      </c>
    </row>
    <row r="482" spans="1:5" ht="12.75">
      <c r="A482" s="57">
        <v>145251450</v>
      </c>
      <c r="B482" s="48">
        <f t="shared" si="14"/>
        <v>145.25145</v>
      </c>
      <c r="C482" s="48">
        <v>-119.7375</v>
      </c>
      <c r="D482" s="57">
        <v>0</v>
      </c>
      <c r="E482" s="48">
        <f t="shared" si="15"/>
        <v>10.262500000000003</v>
      </c>
    </row>
    <row r="483" spans="1:5" ht="12.75">
      <c r="A483" s="57">
        <v>145251475</v>
      </c>
      <c r="B483" s="48">
        <f t="shared" si="14"/>
        <v>145.251475</v>
      </c>
      <c r="C483" s="48">
        <v>-120.7389</v>
      </c>
      <c r="D483" s="57">
        <v>0</v>
      </c>
      <c r="E483" s="48">
        <f t="shared" si="15"/>
        <v>9.261099999999999</v>
      </c>
    </row>
    <row r="484" spans="1:5" ht="12.75">
      <c r="A484" s="57">
        <v>145251500</v>
      </c>
      <c r="B484" s="48">
        <f t="shared" si="14"/>
        <v>145.2515</v>
      </c>
      <c r="C484" s="48">
        <v>-119.6045</v>
      </c>
      <c r="D484" s="57">
        <v>0</v>
      </c>
      <c r="E484" s="48">
        <f t="shared" si="15"/>
        <v>10.395499999999998</v>
      </c>
    </row>
    <row r="485" spans="1:5" ht="12.75">
      <c r="A485" s="57">
        <v>145251525</v>
      </c>
      <c r="B485" s="48">
        <f t="shared" si="14"/>
        <v>145.251525</v>
      </c>
      <c r="C485" s="48">
        <v>-114.2694</v>
      </c>
      <c r="D485" s="57">
        <v>0</v>
      </c>
      <c r="E485" s="48">
        <f t="shared" si="15"/>
        <v>15.730599999999995</v>
      </c>
    </row>
    <row r="486" spans="1:5" ht="12.75">
      <c r="A486" s="57">
        <v>145251550</v>
      </c>
      <c r="B486" s="48">
        <f t="shared" si="14"/>
        <v>145.25155</v>
      </c>
      <c r="C486" s="48">
        <v>-111.673</v>
      </c>
      <c r="D486" s="57">
        <v>0</v>
      </c>
      <c r="E486" s="48">
        <f t="shared" si="15"/>
        <v>18.326999999999998</v>
      </c>
    </row>
    <row r="487" spans="1:5" ht="12.75">
      <c r="A487" s="57">
        <v>145251575</v>
      </c>
      <c r="B487" s="48">
        <f t="shared" si="14"/>
        <v>145.251575</v>
      </c>
      <c r="C487" s="48">
        <v>-114.4571</v>
      </c>
      <c r="D487" s="57">
        <v>0</v>
      </c>
      <c r="E487" s="48">
        <f t="shared" si="15"/>
        <v>15.542900000000003</v>
      </c>
    </row>
    <row r="488" spans="1:5" ht="12.75">
      <c r="A488" s="57">
        <v>145251600</v>
      </c>
      <c r="B488" s="48">
        <f t="shared" si="14"/>
        <v>145.2516</v>
      </c>
      <c r="C488" s="48">
        <v>-119.4298</v>
      </c>
      <c r="D488" s="57">
        <v>0</v>
      </c>
      <c r="E488" s="48">
        <f t="shared" si="15"/>
        <v>10.5702</v>
      </c>
    </row>
    <row r="489" spans="1:5" ht="12.75">
      <c r="A489" s="57">
        <v>145251625</v>
      </c>
      <c r="B489" s="48">
        <f t="shared" si="14"/>
        <v>145.251625</v>
      </c>
      <c r="C489" s="48">
        <v>-119.9359</v>
      </c>
      <c r="D489" s="57">
        <v>0</v>
      </c>
      <c r="E489" s="48">
        <f t="shared" si="15"/>
        <v>10.064099999999996</v>
      </c>
    </row>
    <row r="490" spans="1:5" ht="12.75">
      <c r="A490" s="57">
        <v>145251650</v>
      </c>
      <c r="B490" s="48">
        <f t="shared" si="14"/>
        <v>145.25165</v>
      </c>
      <c r="C490" s="48">
        <v>-120.5351</v>
      </c>
      <c r="D490" s="57">
        <v>0</v>
      </c>
      <c r="E490" s="48">
        <f t="shared" si="15"/>
        <v>9.4649</v>
      </c>
    </row>
    <row r="491" spans="1:5" ht="12.75">
      <c r="A491" s="57">
        <v>145251675</v>
      </c>
      <c r="B491" s="48">
        <f t="shared" si="14"/>
        <v>145.251675</v>
      </c>
      <c r="C491" s="48">
        <v>-120.6192</v>
      </c>
      <c r="D491" s="57">
        <v>0</v>
      </c>
      <c r="E491" s="48">
        <f t="shared" si="15"/>
        <v>9.380799999999994</v>
      </c>
    </row>
    <row r="492" spans="1:5" ht="12.75">
      <c r="A492" s="57">
        <v>145251700</v>
      </c>
      <c r="B492" s="48">
        <f t="shared" si="14"/>
        <v>145.2517</v>
      </c>
      <c r="C492" s="48">
        <v>-120.5932</v>
      </c>
      <c r="D492" s="57">
        <v>0</v>
      </c>
      <c r="E492" s="48">
        <f t="shared" si="15"/>
        <v>9.406800000000004</v>
      </c>
    </row>
    <row r="493" spans="1:5" ht="12.75">
      <c r="A493" s="57">
        <v>145251725</v>
      </c>
      <c r="B493" s="48">
        <f t="shared" si="14"/>
        <v>145.251725</v>
      </c>
      <c r="C493" s="48">
        <v>-120.3014</v>
      </c>
      <c r="D493" s="57">
        <v>0</v>
      </c>
      <c r="E493" s="48">
        <f t="shared" si="15"/>
        <v>9.698599999999999</v>
      </c>
    </row>
    <row r="494" spans="1:5" ht="12.75">
      <c r="A494" s="57">
        <v>145251750</v>
      </c>
      <c r="B494" s="48">
        <f t="shared" si="14"/>
        <v>145.25175</v>
      </c>
      <c r="C494" s="48">
        <v>-119.7979</v>
      </c>
      <c r="D494" s="57">
        <v>0</v>
      </c>
      <c r="E494" s="48">
        <f t="shared" si="15"/>
        <v>10.202100000000002</v>
      </c>
    </row>
    <row r="495" spans="1:5" ht="12.75">
      <c r="A495" s="57">
        <v>145251775</v>
      </c>
      <c r="B495" s="48">
        <f t="shared" si="14"/>
        <v>145.251775</v>
      </c>
      <c r="C495" s="48">
        <v>-113.7815</v>
      </c>
      <c r="D495" s="57">
        <v>0</v>
      </c>
      <c r="E495" s="48">
        <f t="shared" si="15"/>
        <v>16.218500000000006</v>
      </c>
    </row>
    <row r="496" spans="1:5" ht="12.75">
      <c r="A496" s="57">
        <v>145251800</v>
      </c>
      <c r="B496" s="48">
        <f t="shared" si="14"/>
        <v>145.2518</v>
      </c>
      <c r="C496" s="48">
        <v>-112.5427</v>
      </c>
      <c r="D496" s="57">
        <v>0</v>
      </c>
      <c r="E496" s="48">
        <f t="shared" si="15"/>
        <v>17.457300000000004</v>
      </c>
    </row>
    <row r="497" spans="1:5" ht="12.75">
      <c r="A497" s="57">
        <v>145251825</v>
      </c>
      <c r="B497" s="48">
        <f t="shared" si="14"/>
        <v>145.251825</v>
      </c>
      <c r="C497" s="48">
        <v>-114.5433</v>
      </c>
      <c r="D497" s="57">
        <v>0</v>
      </c>
      <c r="E497" s="48">
        <f t="shared" si="15"/>
        <v>15.456699999999998</v>
      </c>
    </row>
    <row r="498" spans="1:5" ht="12.75">
      <c r="A498" s="57">
        <v>145251850</v>
      </c>
      <c r="B498" s="48">
        <f t="shared" si="14"/>
        <v>145.25185</v>
      </c>
      <c r="C498" s="48">
        <v>-118.3735</v>
      </c>
      <c r="D498" s="57">
        <v>0</v>
      </c>
      <c r="E498" s="48">
        <f t="shared" si="15"/>
        <v>11.626499999999993</v>
      </c>
    </row>
    <row r="499" spans="1:5" ht="12.75">
      <c r="A499" s="57">
        <v>145251875</v>
      </c>
      <c r="B499" s="48">
        <f t="shared" si="14"/>
        <v>145.251875</v>
      </c>
      <c r="C499" s="48">
        <v>-117.1022</v>
      </c>
      <c r="D499" s="57">
        <v>0</v>
      </c>
      <c r="E499" s="48">
        <f t="shared" si="15"/>
        <v>12.897800000000004</v>
      </c>
    </row>
    <row r="500" spans="1:5" ht="12.75">
      <c r="A500" s="57">
        <v>145251900</v>
      </c>
      <c r="B500" s="48">
        <f t="shared" si="14"/>
        <v>145.2519</v>
      </c>
      <c r="C500" s="48">
        <v>-118.9214</v>
      </c>
      <c r="D500" s="57">
        <v>0</v>
      </c>
      <c r="E500" s="48">
        <f t="shared" si="15"/>
        <v>11.078599999999994</v>
      </c>
    </row>
    <row r="501" spans="1:5" ht="12.75">
      <c r="A501" s="57">
        <v>145251925</v>
      </c>
      <c r="B501" s="48">
        <f t="shared" si="14"/>
        <v>145.251925</v>
      </c>
      <c r="C501" s="48">
        <v>-120.4385</v>
      </c>
      <c r="D501" s="57">
        <v>0</v>
      </c>
      <c r="E501" s="48">
        <f t="shared" si="15"/>
        <v>9.561499999999995</v>
      </c>
    </row>
    <row r="502" spans="1:5" ht="12.75">
      <c r="A502" s="57">
        <v>145251950</v>
      </c>
      <c r="B502" s="48">
        <f t="shared" si="14"/>
        <v>145.25195</v>
      </c>
      <c r="C502" s="48">
        <v>-120.0011</v>
      </c>
      <c r="D502" s="57">
        <v>0</v>
      </c>
      <c r="E502" s="48">
        <f t="shared" si="15"/>
        <v>9.998900000000006</v>
      </c>
    </row>
    <row r="503" spans="1:5" ht="12.75">
      <c r="A503" s="57">
        <v>145251975</v>
      </c>
      <c r="B503" s="48">
        <f t="shared" si="14"/>
        <v>145.251975</v>
      </c>
      <c r="C503" s="48">
        <v>-120.6119</v>
      </c>
      <c r="D503" s="57">
        <v>0</v>
      </c>
      <c r="E503" s="48">
        <f t="shared" si="15"/>
        <v>9.388099999999994</v>
      </c>
    </row>
    <row r="504" spans="1:5" ht="12.75">
      <c r="A504" s="57">
        <v>145252000</v>
      </c>
      <c r="B504" s="48">
        <f t="shared" si="14"/>
        <v>145.252</v>
      </c>
      <c r="C504" s="48">
        <v>-121.4073</v>
      </c>
      <c r="D504" s="57">
        <v>0</v>
      </c>
      <c r="E504" s="48">
        <f t="shared" si="15"/>
        <v>8.592699999999994</v>
      </c>
    </row>
    <row r="505" spans="1:5" ht="12.75">
      <c r="A505" s="57">
        <v>145252025</v>
      </c>
      <c r="B505" s="48">
        <f t="shared" si="14"/>
        <v>145.252025</v>
      </c>
      <c r="C505" s="48">
        <v>-116.9176</v>
      </c>
      <c r="D505" s="57">
        <v>0</v>
      </c>
      <c r="E505" s="48">
        <f t="shared" si="15"/>
        <v>13.082400000000007</v>
      </c>
    </row>
    <row r="506" spans="1:5" ht="12.75">
      <c r="A506" s="57">
        <v>145252050</v>
      </c>
      <c r="B506" s="48">
        <f t="shared" si="14"/>
        <v>145.25205</v>
      </c>
      <c r="C506" s="48">
        <v>-115.0925</v>
      </c>
      <c r="D506" s="57">
        <v>0</v>
      </c>
      <c r="E506" s="48">
        <f t="shared" si="15"/>
        <v>14.907499999999999</v>
      </c>
    </row>
    <row r="507" spans="1:5" ht="12.75">
      <c r="A507" s="57">
        <v>145252075</v>
      </c>
      <c r="B507" s="48">
        <f t="shared" si="14"/>
        <v>145.252075</v>
      </c>
      <c r="C507" s="48">
        <v>-117.0768</v>
      </c>
      <c r="D507" s="57">
        <v>0</v>
      </c>
      <c r="E507" s="48">
        <f t="shared" si="15"/>
        <v>12.923199999999994</v>
      </c>
    </row>
    <row r="508" spans="1:5" ht="12.75">
      <c r="A508" s="57">
        <v>145252100</v>
      </c>
      <c r="B508" s="48">
        <f t="shared" si="14"/>
        <v>145.2521</v>
      </c>
      <c r="C508" s="48">
        <v>-122.0572</v>
      </c>
      <c r="D508" s="57">
        <v>0</v>
      </c>
      <c r="E508" s="48">
        <f t="shared" si="15"/>
        <v>7.942800000000005</v>
      </c>
    </row>
    <row r="509" spans="1:5" ht="12.75">
      <c r="A509" s="57">
        <v>145252125</v>
      </c>
      <c r="B509" s="48">
        <f t="shared" si="14"/>
        <v>145.252125</v>
      </c>
      <c r="C509" s="48">
        <v>-122.1189</v>
      </c>
      <c r="D509" s="57">
        <v>0</v>
      </c>
      <c r="E509" s="48">
        <f t="shared" si="15"/>
        <v>7.8811000000000035</v>
      </c>
    </row>
    <row r="510" spans="1:5" ht="12.75">
      <c r="A510" s="57">
        <v>145252150</v>
      </c>
      <c r="B510" s="48">
        <f t="shared" si="14"/>
        <v>145.25215</v>
      </c>
      <c r="C510" s="48">
        <v>-121.9377</v>
      </c>
      <c r="D510" s="57">
        <v>0</v>
      </c>
      <c r="E510" s="48">
        <f t="shared" si="15"/>
        <v>8.062299999999993</v>
      </c>
    </row>
    <row r="511" spans="1:5" ht="12.75">
      <c r="A511" s="57">
        <v>145252175</v>
      </c>
      <c r="B511" s="48">
        <f t="shared" si="14"/>
        <v>145.252175</v>
      </c>
      <c r="C511" s="48">
        <v>-120.8239</v>
      </c>
      <c r="D511" s="57">
        <v>0</v>
      </c>
      <c r="E511" s="48">
        <f t="shared" si="15"/>
        <v>9.176100000000005</v>
      </c>
    </row>
    <row r="512" spans="1:5" ht="12.75">
      <c r="A512" s="57">
        <v>145252200</v>
      </c>
      <c r="B512" s="48">
        <f t="shared" si="14"/>
        <v>145.2522</v>
      </c>
      <c r="C512" s="48">
        <v>-121.0178</v>
      </c>
      <c r="D512" s="57">
        <v>0</v>
      </c>
      <c r="E512" s="48">
        <f t="shared" si="15"/>
        <v>8.982200000000006</v>
      </c>
    </row>
    <row r="513" spans="1:5" ht="12.75">
      <c r="A513" s="57">
        <v>145252225</v>
      </c>
      <c r="B513" s="48">
        <f t="shared" si="14"/>
        <v>145.252225</v>
      </c>
      <c r="C513" s="48">
        <v>-121.4256</v>
      </c>
      <c r="D513" s="57">
        <v>0</v>
      </c>
      <c r="E513" s="48">
        <f t="shared" si="15"/>
        <v>8.574399999999997</v>
      </c>
    </row>
    <row r="514" spans="1:5" ht="12.75">
      <c r="A514" s="57">
        <v>145252250</v>
      </c>
      <c r="B514" s="48">
        <f t="shared" si="14"/>
        <v>145.25225</v>
      </c>
      <c r="C514" s="48">
        <v>-120.4896</v>
      </c>
      <c r="D514" s="57">
        <v>0</v>
      </c>
      <c r="E514" s="48">
        <f t="shared" si="15"/>
        <v>9.510400000000004</v>
      </c>
    </row>
    <row r="515" spans="1:5" ht="12.75">
      <c r="A515" s="57">
        <v>145252275</v>
      </c>
      <c r="B515" s="48">
        <f t="shared" si="14"/>
        <v>145.252275</v>
      </c>
      <c r="C515" s="48">
        <v>-119.5244</v>
      </c>
      <c r="D515" s="57">
        <v>0</v>
      </c>
      <c r="E515" s="48">
        <f t="shared" si="15"/>
        <v>10.4756</v>
      </c>
    </row>
    <row r="516" spans="1:5" ht="12.75">
      <c r="A516" s="57">
        <v>145252300</v>
      </c>
      <c r="B516" s="48">
        <f t="shared" si="14"/>
        <v>145.2523</v>
      </c>
      <c r="C516" s="48">
        <v>-118.8103</v>
      </c>
      <c r="D516" s="57">
        <v>0</v>
      </c>
      <c r="E516" s="48">
        <f t="shared" si="15"/>
        <v>11.189700000000002</v>
      </c>
    </row>
    <row r="517" spans="1:5" ht="12.75">
      <c r="A517" s="57">
        <v>145252325</v>
      </c>
      <c r="B517" s="48">
        <f t="shared" si="14"/>
        <v>145.252325</v>
      </c>
      <c r="C517" s="48">
        <v>-119.4351</v>
      </c>
      <c r="D517" s="57">
        <v>0</v>
      </c>
      <c r="E517" s="48">
        <f t="shared" si="15"/>
        <v>10.564899999999994</v>
      </c>
    </row>
    <row r="518" spans="1:5" ht="12.75">
      <c r="A518" s="57">
        <v>145252350</v>
      </c>
      <c r="B518" s="48">
        <f t="shared" si="14"/>
        <v>145.25235</v>
      </c>
      <c r="C518" s="48">
        <v>-121.5263</v>
      </c>
      <c r="D518" s="57">
        <v>0</v>
      </c>
      <c r="E518" s="48">
        <f t="shared" si="15"/>
        <v>8.473699999999994</v>
      </c>
    </row>
    <row r="519" spans="1:5" ht="12.75">
      <c r="A519" s="57">
        <v>145252375</v>
      </c>
      <c r="B519" s="48">
        <f t="shared" si="14"/>
        <v>145.252375</v>
      </c>
      <c r="C519" s="48">
        <v>-123.8856</v>
      </c>
      <c r="D519" s="57">
        <v>0</v>
      </c>
      <c r="E519" s="48">
        <f t="shared" si="15"/>
        <v>6.114400000000003</v>
      </c>
    </row>
    <row r="520" spans="1:5" ht="12.75">
      <c r="A520" s="57">
        <v>145252400</v>
      </c>
      <c r="B520" s="48">
        <f t="shared" si="14"/>
        <v>145.2524</v>
      </c>
      <c r="C520" s="48">
        <v>-122.813</v>
      </c>
      <c r="D520" s="57">
        <v>0</v>
      </c>
      <c r="E520" s="48">
        <f t="shared" si="15"/>
        <v>7.186999999999998</v>
      </c>
    </row>
    <row r="521" spans="1:5" ht="12.75">
      <c r="A521" s="57">
        <v>145252425</v>
      </c>
      <c r="B521" s="48">
        <f t="shared" si="14"/>
        <v>145.252425</v>
      </c>
      <c r="C521" s="48">
        <v>-123.2848</v>
      </c>
      <c r="D521" s="57">
        <v>0</v>
      </c>
      <c r="E521" s="48">
        <f t="shared" si="15"/>
        <v>6.715199999999996</v>
      </c>
    </row>
    <row r="522" spans="1:5" ht="12.75">
      <c r="A522" s="57">
        <v>145252450</v>
      </c>
      <c r="B522" s="48">
        <f t="shared" si="14"/>
        <v>145.25245</v>
      </c>
      <c r="C522" s="48">
        <v>-124.0296</v>
      </c>
      <c r="D522" s="57">
        <v>0</v>
      </c>
      <c r="E522" s="48">
        <f t="shared" si="15"/>
        <v>5.970399999999998</v>
      </c>
    </row>
    <row r="523" spans="1:5" ht="12.75">
      <c r="A523" s="57">
        <v>145252475</v>
      </c>
      <c r="B523" s="48">
        <f t="shared" si="14"/>
        <v>145.252475</v>
      </c>
      <c r="C523" s="48">
        <v>-123.5893</v>
      </c>
      <c r="D523" s="57">
        <v>0</v>
      </c>
      <c r="E523" s="48">
        <f t="shared" si="15"/>
        <v>6.410700000000006</v>
      </c>
    </row>
    <row r="524" spans="1:5" ht="12.75">
      <c r="A524" s="57">
        <v>145252500</v>
      </c>
      <c r="B524" s="48">
        <f t="shared" si="14"/>
        <v>145.2525</v>
      </c>
      <c r="C524" s="48">
        <v>-121.9751</v>
      </c>
      <c r="D524" s="57">
        <v>0</v>
      </c>
      <c r="E524" s="48">
        <f t="shared" si="15"/>
        <v>8.024900000000002</v>
      </c>
    </row>
    <row r="525" spans="1:5" ht="12.75">
      <c r="A525" s="57">
        <v>145252525</v>
      </c>
      <c r="B525" s="48">
        <f t="shared" si="14"/>
        <v>145.252525</v>
      </c>
      <c r="C525" s="48">
        <v>-119.3856</v>
      </c>
      <c r="D525" s="57">
        <v>0</v>
      </c>
      <c r="E525" s="48">
        <f t="shared" si="15"/>
        <v>10.614400000000003</v>
      </c>
    </row>
    <row r="526" spans="1:5" ht="12.75">
      <c r="A526" s="57">
        <v>145252550</v>
      </c>
      <c r="B526" s="48">
        <f t="shared" si="14"/>
        <v>145.25255</v>
      </c>
      <c r="C526" s="48">
        <v>-118.3703</v>
      </c>
      <c r="D526" s="57">
        <v>0</v>
      </c>
      <c r="E526" s="48">
        <f t="shared" si="15"/>
        <v>11.6297</v>
      </c>
    </row>
    <row r="527" spans="1:5" ht="12.75">
      <c r="A527" s="57">
        <v>145252575</v>
      </c>
      <c r="B527" s="48">
        <f t="shared" si="14"/>
        <v>145.252575</v>
      </c>
      <c r="C527" s="48">
        <v>-120.6512</v>
      </c>
      <c r="D527" s="57">
        <v>0</v>
      </c>
      <c r="E527" s="48">
        <f t="shared" si="15"/>
        <v>9.348799999999997</v>
      </c>
    </row>
    <row r="528" spans="1:5" ht="12.75">
      <c r="A528" s="57">
        <v>145252600</v>
      </c>
      <c r="B528" s="48">
        <f t="shared" si="14"/>
        <v>145.2526</v>
      </c>
      <c r="C528" s="48">
        <v>-122.7187</v>
      </c>
      <c r="D528" s="57">
        <v>0</v>
      </c>
      <c r="E528" s="48">
        <f t="shared" si="15"/>
        <v>7.281300000000002</v>
      </c>
    </row>
    <row r="529" spans="1:5" ht="12.75">
      <c r="A529" s="57">
        <v>145252625</v>
      </c>
      <c r="B529" s="48">
        <f aca="true" t="shared" si="16" ref="B529:B592">A529/(10^6)</f>
        <v>145.252625</v>
      </c>
      <c r="C529" s="48">
        <v>-121.913</v>
      </c>
      <c r="D529" s="57">
        <v>0</v>
      </c>
      <c r="E529" s="48">
        <f aca="true" t="shared" si="17" ref="E529:E592">C529+130</f>
        <v>8.087000000000003</v>
      </c>
    </row>
    <row r="530" spans="1:5" ht="12.75">
      <c r="A530" s="57">
        <v>145252650</v>
      </c>
      <c r="B530" s="48">
        <f t="shared" si="16"/>
        <v>145.25265</v>
      </c>
      <c r="C530" s="48">
        <v>-120.8283</v>
      </c>
      <c r="D530" s="57">
        <v>0</v>
      </c>
      <c r="E530" s="48">
        <f t="shared" si="17"/>
        <v>9.171700000000001</v>
      </c>
    </row>
    <row r="531" spans="1:5" ht="12.75">
      <c r="A531" s="57">
        <v>145252675</v>
      </c>
      <c r="B531" s="48">
        <f t="shared" si="16"/>
        <v>145.252675</v>
      </c>
      <c r="C531" s="48">
        <v>-120.5941</v>
      </c>
      <c r="D531" s="57">
        <v>0</v>
      </c>
      <c r="E531" s="48">
        <f t="shared" si="17"/>
        <v>9.405900000000003</v>
      </c>
    </row>
    <row r="532" spans="1:5" ht="12.75">
      <c r="A532" s="57">
        <v>145252700</v>
      </c>
      <c r="B532" s="48">
        <f t="shared" si="16"/>
        <v>145.2527</v>
      </c>
      <c r="C532" s="48">
        <v>-121.0535</v>
      </c>
      <c r="D532" s="57">
        <v>0</v>
      </c>
      <c r="E532" s="48">
        <f t="shared" si="17"/>
        <v>8.9465</v>
      </c>
    </row>
    <row r="533" spans="1:5" ht="12.75">
      <c r="A533" s="57">
        <v>145252725</v>
      </c>
      <c r="B533" s="48">
        <f t="shared" si="16"/>
        <v>145.252725</v>
      </c>
      <c r="C533" s="48">
        <v>-121.4503</v>
      </c>
      <c r="D533" s="57">
        <v>0</v>
      </c>
      <c r="E533" s="48">
        <f t="shared" si="17"/>
        <v>8.549700000000001</v>
      </c>
    </row>
    <row r="534" spans="1:5" ht="12.75">
      <c r="A534" s="57">
        <v>145252750</v>
      </c>
      <c r="B534" s="48">
        <f t="shared" si="16"/>
        <v>145.25275</v>
      </c>
      <c r="C534" s="48">
        <v>-121.7756</v>
      </c>
      <c r="D534" s="57">
        <v>0</v>
      </c>
      <c r="E534" s="48">
        <f t="shared" si="17"/>
        <v>8.224400000000003</v>
      </c>
    </row>
    <row r="535" spans="1:5" ht="12.75">
      <c r="A535" s="57">
        <v>145252775</v>
      </c>
      <c r="B535" s="48">
        <f t="shared" si="16"/>
        <v>145.252775</v>
      </c>
      <c r="C535" s="48">
        <v>-119.9453</v>
      </c>
      <c r="D535" s="57">
        <v>0</v>
      </c>
      <c r="E535" s="48">
        <f t="shared" si="17"/>
        <v>10.054699999999997</v>
      </c>
    </row>
    <row r="536" spans="1:5" ht="12.75">
      <c r="A536" s="57">
        <v>145252800</v>
      </c>
      <c r="B536" s="48">
        <f t="shared" si="16"/>
        <v>145.2528</v>
      </c>
      <c r="C536" s="48">
        <v>-119.8884</v>
      </c>
      <c r="D536" s="57">
        <v>0</v>
      </c>
      <c r="E536" s="48">
        <f t="shared" si="17"/>
        <v>10.111599999999996</v>
      </c>
    </row>
    <row r="537" spans="1:5" ht="12.75">
      <c r="A537" s="57">
        <v>145252825</v>
      </c>
      <c r="B537" s="48">
        <f t="shared" si="16"/>
        <v>145.252825</v>
      </c>
      <c r="C537" s="48">
        <v>-120.7984</v>
      </c>
      <c r="D537" s="57">
        <v>0</v>
      </c>
      <c r="E537" s="48">
        <f t="shared" si="17"/>
        <v>9.2016</v>
      </c>
    </row>
    <row r="538" spans="1:5" ht="12.75">
      <c r="A538" s="57">
        <v>145252850</v>
      </c>
      <c r="B538" s="48">
        <f t="shared" si="16"/>
        <v>145.25285</v>
      </c>
      <c r="C538" s="48">
        <v>-121.4415</v>
      </c>
      <c r="D538" s="57">
        <v>0</v>
      </c>
      <c r="E538" s="48">
        <f t="shared" si="17"/>
        <v>8.558499999999995</v>
      </c>
    </row>
    <row r="539" spans="1:5" ht="12.75">
      <c r="A539" s="57">
        <v>145252875</v>
      </c>
      <c r="B539" s="48">
        <f t="shared" si="16"/>
        <v>145.252875</v>
      </c>
      <c r="C539" s="48">
        <v>-122.6574</v>
      </c>
      <c r="D539" s="57">
        <v>0</v>
      </c>
      <c r="E539" s="48">
        <f t="shared" si="17"/>
        <v>7.3426000000000045</v>
      </c>
    </row>
    <row r="540" spans="1:5" ht="12.75">
      <c r="A540" s="57">
        <v>145252900</v>
      </c>
      <c r="B540" s="48">
        <f t="shared" si="16"/>
        <v>145.2529</v>
      </c>
      <c r="C540" s="48">
        <v>-122.3029</v>
      </c>
      <c r="D540" s="57">
        <v>0</v>
      </c>
      <c r="E540" s="48">
        <f t="shared" si="17"/>
        <v>7.697100000000006</v>
      </c>
    </row>
    <row r="541" spans="1:5" ht="12.75">
      <c r="A541" s="57">
        <v>145252925</v>
      </c>
      <c r="B541" s="48">
        <f t="shared" si="16"/>
        <v>145.252925</v>
      </c>
      <c r="C541" s="48">
        <v>-122.5887</v>
      </c>
      <c r="D541" s="57">
        <v>0</v>
      </c>
      <c r="E541" s="48">
        <f t="shared" si="17"/>
        <v>7.411299999999997</v>
      </c>
    </row>
    <row r="542" spans="1:5" ht="12.75">
      <c r="A542" s="57">
        <v>145252950</v>
      </c>
      <c r="B542" s="48">
        <f t="shared" si="16"/>
        <v>145.25295</v>
      </c>
      <c r="C542" s="48">
        <v>-120.8916</v>
      </c>
      <c r="D542" s="57">
        <v>0</v>
      </c>
      <c r="E542" s="48">
        <f t="shared" si="17"/>
        <v>9.108400000000003</v>
      </c>
    </row>
    <row r="543" spans="1:5" ht="12.75">
      <c r="A543" s="57">
        <v>145252975</v>
      </c>
      <c r="B543" s="48">
        <f t="shared" si="16"/>
        <v>145.252975</v>
      </c>
      <c r="C543" s="48">
        <v>-121.2559</v>
      </c>
      <c r="D543" s="57">
        <v>0</v>
      </c>
      <c r="E543" s="48">
        <f t="shared" si="17"/>
        <v>8.744100000000003</v>
      </c>
    </row>
    <row r="544" spans="1:5" ht="12.75">
      <c r="A544" s="57">
        <v>145253000</v>
      </c>
      <c r="B544" s="48">
        <f t="shared" si="16"/>
        <v>145.253</v>
      </c>
      <c r="C544" s="48">
        <v>-123.57</v>
      </c>
      <c r="D544" s="57">
        <v>0</v>
      </c>
      <c r="E544" s="48">
        <f t="shared" si="17"/>
        <v>6.430000000000007</v>
      </c>
    </row>
    <row r="545" spans="1:5" ht="12.75">
      <c r="A545" s="57">
        <v>145253025</v>
      </c>
      <c r="B545" s="48">
        <f t="shared" si="16"/>
        <v>145.253025</v>
      </c>
      <c r="C545" s="48">
        <v>-121.2994</v>
      </c>
      <c r="D545" s="57">
        <v>0</v>
      </c>
      <c r="E545" s="48">
        <f t="shared" si="17"/>
        <v>8.700599999999994</v>
      </c>
    </row>
    <row r="546" spans="1:5" ht="12.75">
      <c r="A546" s="57">
        <v>145253050</v>
      </c>
      <c r="B546" s="48">
        <f t="shared" si="16"/>
        <v>145.25305</v>
      </c>
      <c r="C546" s="48">
        <v>-121.8308</v>
      </c>
      <c r="D546" s="57">
        <v>0</v>
      </c>
      <c r="E546" s="48">
        <f t="shared" si="17"/>
        <v>8.169200000000004</v>
      </c>
    </row>
    <row r="547" spans="1:5" ht="12.75">
      <c r="A547" s="57">
        <v>145253075</v>
      </c>
      <c r="B547" s="48">
        <f t="shared" si="16"/>
        <v>145.253075</v>
      </c>
      <c r="C547" s="48">
        <v>-123.7093</v>
      </c>
      <c r="D547" s="57">
        <v>0</v>
      </c>
      <c r="E547" s="48">
        <f t="shared" si="17"/>
        <v>6.290700000000001</v>
      </c>
    </row>
    <row r="548" spans="1:5" ht="12.75">
      <c r="A548" s="57">
        <v>145253100</v>
      </c>
      <c r="B548" s="48">
        <f t="shared" si="16"/>
        <v>145.2531</v>
      </c>
      <c r="C548" s="48">
        <v>-124.6962</v>
      </c>
      <c r="D548" s="57">
        <v>0</v>
      </c>
      <c r="E548" s="48">
        <f t="shared" si="17"/>
        <v>5.303799999999995</v>
      </c>
    </row>
    <row r="549" spans="1:5" ht="12.75">
      <c r="A549" s="57">
        <v>145253125</v>
      </c>
      <c r="B549" s="48">
        <f t="shared" si="16"/>
        <v>145.253125</v>
      </c>
      <c r="C549" s="48">
        <v>-122.5542</v>
      </c>
      <c r="D549" s="57">
        <v>0</v>
      </c>
      <c r="E549" s="48">
        <f t="shared" si="17"/>
        <v>7.4458000000000055</v>
      </c>
    </row>
    <row r="550" spans="1:5" ht="12.75">
      <c r="A550" s="57">
        <v>145253150</v>
      </c>
      <c r="B550" s="48">
        <f t="shared" si="16"/>
        <v>145.25315</v>
      </c>
      <c r="C550" s="48">
        <v>-122.416</v>
      </c>
      <c r="D550" s="57">
        <v>0</v>
      </c>
      <c r="E550" s="48">
        <f t="shared" si="17"/>
        <v>7.584000000000003</v>
      </c>
    </row>
    <row r="551" spans="1:5" ht="12.75">
      <c r="A551" s="57">
        <v>145253175</v>
      </c>
      <c r="B551" s="48">
        <f t="shared" si="16"/>
        <v>145.253175</v>
      </c>
      <c r="C551" s="48">
        <v>-122.2638</v>
      </c>
      <c r="D551" s="57">
        <v>0</v>
      </c>
      <c r="E551" s="48">
        <f t="shared" si="17"/>
        <v>7.736199999999997</v>
      </c>
    </row>
    <row r="552" spans="1:5" ht="12.75">
      <c r="A552" s="57">
        <v>145253200</v>
      </c>
      <c r="B552" s="48">
        <f t="shared" si="16"/>
        <v>145.2532</v>
      </c>
      <c r="C552" s="48">
        <v>-122.4574</v>
      </c>
      <c r="D552" s="57">
        <v>0</v>
      </c>
      <c r="E552" s="48">
        <f t="shared" si="17"/>
        <v>7.542599999999993</v>
      </c>
    </row>
    <row r="553" spans="1:5" ht="12.75">
      <c r="A553" s="57">
        <v>145253225</v>
      </c>
      <c r="B553" s="48">
        <f t="shared" si="16"/>
        <v>145.253225</v>
      </c>
      <c r="C553" s="48">
        <v>-123.7852</v>
      </c>
      <c r="D553" s="57">
        <v>0</v>
      </c>
      <c r="E553" s="48">
        <f t="shared" si="17"/>
        <v>6.214799999999997</v>
      </c>
    </row>
    <row r="554" spans="1:5" ht="12.75">
      <c r="A554" s="57">
        <v>145253250</v>
      </c>
      <c r="B554" s="48">
        <f t="shared" si="16"/>
        <v>145.25325</v>
      </c>
      <c r="C554" s="48">
        <v>-123.2306</v>
      </c>
      <c r="D554" s="57">
        <v>0</v>
      </c>
      <c r="E554" s="48">
        <f t="shared" si="17"/>
        <v>6.7694000000000045</v>
      </c>
    </row>
    <row r="555" spans="1:5" ht="12.75">
      <c r="A555" s="57">
        <v>145253275</v>
      </c>
      <c r="B555" s="48">
        <f t="shared" si="16"/>
        <v>145.253275</v>
      </c>
      <c r="C555" s="48">
        <v>-122.4508</v>
      </c>
      <c r="D555" s="57">
        <v>0</v>
      </c>
      <c r="E555" s="48">
        <f t="shared" si="17"/>
        <v>7.549199999999999</v>
      </c>
    </row>
    <row r="556" spans="1:5" ht="12.75">
      <c r="A556" s="57">
        <v>145253300</v>
      </c>
      <c r="B556" s="48">
        <f t="shared" si="16"/>
        <v>145.2533</v>
      </c>
      <c r="C556" s="48">
        <v>-120.0508</v>
      </c>
      <c r="D556" s="57">
        <v>0</v>
      </c>
      <c r="E556" s="48">
        <f t="shared" si="17"/>
        <v>9.949200000000005</v>
      </c>
    </row>
    <row r="557" spans="1:5" ht="12.75">
      <c r="A557" s="57">
        <v>145253325</v>
      </c>
      <c r="B557" s="48">
        <f t="shared" si="16"/>
        <v>145.253325</v>
      </c>
      <c r="C557" s="48">
        <v>-120.3834</v>
      </c>
      <c r="D557" s="57">
        <v>0</v>
      </c>
      <c r="E557" s="48">
        <f t="shared" si="17"/>
        <v>9.616600000000005</v>
      </c>
    </row>
    <row r="558" spans="1:5" ht="12.75">
      <c r="A558" s="57">
        <v>145253350</v>
      </c>
      <c r="B558" s="48">
        <f t="shared" si="16"/>
        <v>145.25335</v>
      </c>
      <c r="C558" s="48">
        <v>-123.013</v>
      </c>
      <c r="D558" s="57">
        <v>0</v>
      </c>
      <c r="E558" s="48">
        <f t="shared" si="17"/>
        <v>6.986999999999995</v>
      </c>
    </row>
    <row r="559" spans="1:5" ht="12.75">
      <c r="A559" s="57">
        <v>145253375</v>
      </c>
      <c r="B559" s="48">
        <f t="shared" si="16"/>
        <v>145.253375</v>
      </c>
      <c r="C559" s="48">
        <v>-121.9201</v>
      </c>
      <c r="D559" s="57">
        <v>0</v>
      </c>
      <c r="E559" s="48">
        <f t="shared" si="17"/>
        <v>8.079899999999995</v>
      </c>
    </row>
    <row r="560" spans="1:5" ht="12.75">
      <c r="A560" s="57">
        <v>145253400</v>
      </c>
      <c r="B560" s="48">
        <f t="shared" si="16"/>
        <v>145.2534</v>
      </c>
      <c r="C560" s="48">
        <v>-122.0412</v>
      </c>
      <c r="D560" s="57">
        <v>0</v>
      </c>
      <c r="E560" s="48">
        <f t="shared" si="17"/>
        <v>7.9587999999999965</v>
      </c>
    </row>
    <row r="561" spans="1:5" ht="12.75">
      <c r="A561" s="57">
        <v>145253425</v>
      </c>
      <c r="B561" s="48">
        <f t="shared" si="16"/>
        <v>145.253425</v>
      </c>
      <c r="C561" s="48">
        <v>-122.859</v>
      </c>
      <c r="D561" s="57">
        <v>0</v>
      </c>
      <c r="E561" s="48">
        <f t="shared" si="17"/>
        <v>7.141000000000005</v>
      </c>
    </row>
    <row r="562" spans="1:5" ht="12.75">
      <c r="A562" s="57">
        <v>145253450</v>
      </c>
      <c r="B562" s="48">
        <f t="shared" si="16"/>
        <v>145.25345</v>
      </c>
      <c r="C562" s="48">
        <v>-122.5738</v>
      </c>
      <c r="D562" s="57">
        <v>0</v>
      </c>
      <c r="E562" s="48">
        <f t="shared" si="17"/>
        <v>7.426199999999994</v>
      </c>
    </row>
    <row r="563" spans="1:5" ht="12.75">
      <c r="A563" s="57">
        <v>145253475</v>
      </c>
      <c r="B563" s="48">
        <f t="shared" si="16"/>
        <v>145.253475</v>
      </c>
      <c r="C563" s="48">
        <v>-123.1753</v>
      </c>
      <c r="D563" s="57">
        <v>0</v>
      </c>
      <c r="E563" s="48">
        <f t="shared" si="17"/>
        <v>6.824700000000007</v>
      </c>
    </row>
    <row r="564" spans="1:5" ht="12.75">
      <c r="A564" s="57">
        <v>145253500</v>
      </c>
      <c r="B564" s="48">
        <f t="shared" si="16"/>
        <v>145.2535</v>
      </c>
      <c r="C564" s="48">
        <v>-121.0476</v>
      </c>
      <c r="D564" s="57">
        <v>0</v>
      </c>
      <c r="E564" s="48">
        <f t="shared" si="17"/>
        <v>8.952399999999997</v>
      </c>
    </row>
    <row r="565" spans="1:5" ht="12.75">
      <c r="A565" s="57">
        <v>145253525</v>
      </c>
      <c r="B565" s="48">
        <f t="shared" si="16"/>
        <v>145.253525</v>
      </c>
      <c r="C565" s="48">
        <v>-120.8882</v>
      </c>
      <c r="D565" s="57">
        <v>0</v>
      </c>
      <c r="E565" s="48">
        <f t="shared" si="17"/>
        <v>9.111800000000002</v>
      </c>
    </row>
    <row r="566" spans="1:5" ht="12.75">
      <c r="A566" s="57">
        <v>145253550</v>
      </c>
      <c r="B566" s="48">
        <f t="shared" si="16"/>
        <v>145.25355</v>
      </c>
      <c r="C566" s="48">
        <v>-120.8757</v>
      </c>
      <c r="D566" s="57">
        <v>0</v>
      </c>
      <c r="E566" s="48">
        <f t="shared" si="17"/>
        <v>9.124300000000005</v>
      </c>
    </row>
    <row r="567" spans="1:5" ht="12.75">
      <c r="A567" s="57">
        <v>145253575</v>
      </c>
      <c r="B567" s="48">
        <f t="shared" si="16"/>
        <v>145.253575</v>
      </c>
      <c r="C567" s="48">
        <v>-121.3695</v>
      </c>
      <c r="D567" s="57">
        <v>0</v>
      </c>
      <c r="E567" s="48">
        <f t="shared" si="17"/>
        <v>8.630499999999998</v>
      </c>
    </row>
    <row r="568" spans="1:5" ht="12.75">
      <c r="A568" s="57">
        <v>145253600</v>
      </c>
      <c r="B568" s="48">
        <f t="shared" si="16"/>
        <v>145.2536</v>
      </c>
      <c r="C568" s="48">
        <v>-121.9045</v>
      </c>
      <c r="D568" s="57">
        <v>0</v>
      </c>
      <c r="E568" s="48">
        <f t="shared" si="17"/>
        <v>8.095500000000001</v>
      </c>
    </row>
    <row r="569" spans="1:5" ht="12.75">
      <c r="A569" s="57">
        <v>145253625</v>
      </c>
      <c r="B569" s="48">
        <f t="shared" si="16"/>
        <v>145.253625</v>
      </c>
      <c r="C569" s="48">
        <v>-122.3527</v>
      </c>
      <c r="D569" s="57">
        <v>0</v>
      </c>
      <c r="E569" s="48">
        <f t="shared" si="17"/>
        <v>7.647300000000001</v>
      </c>
    </row>
    <row r="570" spans="1:5" ht="12.75">
      <c r="A570" s="57">
        <v>145253650</v>
      </c>
      <c r="B570" s="48">
        <f t="shared" si="16"/>
        <v>145.25365</v>
      </c>
      <c r="C570" s="48">
        <v>-121.7073</v>
      </c>
      <c r="D570" s="57">
        <v>0</v>
      </c>
      <c r="E570" s="48">
        <f t="shared" si="17"/>
        <v>8.292699999999996</v>
      </c>
    </row>
    <row r="571" spans="1:5" ht="12.75">
      <c r="A571" s="57">
        <v>145253675</v>
      </c>
      <c r="B571" s="48">
        <f t="shared" si="16"/>
        <v>145.253675</v>
      </c>
      <c r="C571" s="48">
        <v>-121.2825</v>
      </c>
      <c r="D571" s="57">
        <v>0</v>
      </c>
      <c r="E571" s="48">
        <f t="shared" si="17"/>
        <v>8.717500000000001</v>
      </c>
    </row>
    <row r="572" spans="1:5" ht="12.75">
      <c r="A572" s="57">
        <v>145253700</v>
      </c>
      <c r="B572" s="48">
        <f t="shared" si="16"/>
        <v>145.2537</v>
      </c>
      <c r="C572" s="48">
        <v>-122.8145</v>
      </c>
      <c r="D572" s="57">
        <v>0</v>
      </c>
      <c r="E572" s="48">
        <f t="shared" si="17"/>
        <v>7.185500000000005</v>
      </c>
    </row>
    <row r="573" spans="1:5" ht="12.75">
      <c r="A573" s="57">
        <v>145253725</v>
      </c>
      <c r="B573" s="48">
        <f t="shared" si="16"/>
        <v>145.253725</v>
      </c>
      <c r="C573" s="48">
        <v>-124.5227</v>
      </c>
      <c r="D573" s="57">
        <v>0</v>
      </c>
      <c r="E573" s="48">
        <f t="shared" si="17"/>
        <v>5.4773</v>
      </c>
    </row>
    <row r="574" spans="1:5" ht="12.75">
      <c r="A574" s="57">
        <v>145253750</v>
      </c>
      <c r="B574" s="48">
        <f t="shared" si="16"/>
        <v>145.25375</v>
      </c>
      <c r="C574" s="48">
        <v>-123.3181</v>
      </c>
      <c r="D574" s="57">
        <v>0</v>
      </c>
      <c r="E574" s="48">
        <f t="shared" si="17"/>
        <v>6.681899999999999</v>
      </c>
    </row>
    <row r="575" spans="1:5" ht="12.75">
      <c r="A575" s="57">
        <v>145253775</v>
      </c>
      <c r="B575" s="48">
        <f t="shared" si="16"/>
        <v>145.253775</v>
      </c>
      <c r="C575" s="48">
        <v>-122.6052</v>
      </c>
      <c r="D575" s="57">
        <v>0</v>
      </c>
      <c r="E575" s="48">
        <f t="shared" si="17"/>
        <v>7.394800000000004</v>
      </c>
    </row>
    <row r="576" spans="1:5" ht="12.75">
      <c r="A576" s="57">
        <v>145253800</v>
      </c>
      <c r="B576" s="48">
        <f t="shared" si="16"/>
        <v>145.2538</v>
      </c>
      <c r="C576" s="48">
        <v>-122.7556</v>
      </c>
      <c r="D576" s="57">
        <v>0</v>
      </c>
      <c r="E576" s="48">
        <f t="shared" si="17"/>
        <v>7.244399999999999</v>
      </c>
    </row>
    <row r="577" spans="1:5" ht="12.75">
      <c r="A577" s="57">
        <v>145253825</v>
      </c>
      <c r="B577" s="48">
        <f t="shared" si="16"/>
        <v>145.253825</v>
      </c>
      <c r="C577" s="48">
        <v>-124.1828</v>
      </c>
      <c r="D577" s="57">
        <v>0</v>
      </c>
      <c r="E577" s="48">
        <f t="shared" si="17"/>
        <v>5.8172</v>
      </c>
    </row>
    <row r="578" spans="1:5" ht="12.75">
      <c r="A578" s="57">
        <v>145253850</v>
      </c>
      <c r="B578" s="48">
        <f t="shared" si="16"/>
        <v>145.25385</v>
      </c>
      <c r="C578" s="48">
        <v>-125.8006</v>
      </c>
      <c r="D578" s="57">
        <v>0</v>
      </c>
      <c r="E578" s="48">
        <f t="shared" si="17"/>
        <v>4.199399999999997</v>
      </c>
    </row>
    <row r="579" spans="1:5" ht="12.75">
      <c r="A579" s="57">
        <v>145253875</v>
      </c>
      <c r="B579" s="48">
        <f t="shared" si="16"/>
        <v>145.253875</v>
      </c>
      <c r="C579" s="48">
        <v>-125.1707</v>
      </c>
      <c r="D579" s="57">
        <v>0</v>
      </c>
      <c r="E579" s="48">
        <f t="shared" si="17"/>
        <v>4.8293000000000035</v>
      </c>
    </row>
    <row r="580" spans="1:5" ht="12.75">
      <c r="A580" s="57">
        <v>145253900</v>
      </c>
      <c r="B580" s="48">
        <f t="shared" si="16"/>
        <v>145.2539</v>
      </c>
      <c r="C580" s="48">
        <v>-127.1824</v>
      </c>
      <c r="D580" s="57">
        <v>0</v>
      </c>
      <c r="E580" s="48">
        <f t="shared" si="17"/>
        <v>2.8175999999999988</v>
      </c>
    </row>
    <row r="581" spans="1:5" ht="12.75">
      <c r="A581" s="57">
        <v>145253925</v>
      </c>
      <c r="B581" s="48">
        <f t="shared" si="16"/>
        <v>145.253925</v>
      </c>
      <c r="C581" s="48">
        <v>-127.1158</v>
      </c>
      <c r="D581" s="57">
        <v>0</v>
      </c>
      <c r="E581" s="48">
        <f t="shared" si="17"/>
        <v>2.884200000000007</v>
      </c>
    </row>
    <row r="582" spans="1:5" ht="12.75">
      <c r="A582" s="57">
        <v>145253950</v>
      </c>
      <c r="B582" s="48">
        <f t="shared" si="16"/>
        <v>145.25395</v>
      </c>
      <c r="C582" s="48">
        <v>-127.1252</v>
      </c>
      <c r="D582" s="57">
        <v>0</v>
      </c>
      <c r="E582" s="48">
        <f t="shared" si="17"/>
        <v>2.8747999999999934</v>
      </c>
    </row>
    <row r="583" spans="1:5" ht="12.75">
      <c r="A583" s="57">
        <v>145253975</v>
      </c>
      <c r="B583" s="48">
        <f t="shared" si="16"/>
        <v>145.253975</v>
      </c>
      <c r="C583" s="48">
        <v>-128.0442</v>
      </c>
      <c r="D583" s="57">
        <v>0</v>
      </c>
      <c r="E583" s="48">
        <f t="shared" si="17"/>
        <v>1.9558000000000106</v>
      </c>
    </row>
    <row r="584" spans="1:5" ht="12.75">
      <c r="A584" s="57">
        <v>145254000</v>
      </c>
      <c r="B584" s="48">
        <f t="shared" si="16"/>
        <v>145.254</v>
      </c>
      <c r="C584" s="48">
        <v>-130.6233</v>
      </c>
      <c r="D584" s="57">
        <v>0</v>
      </c>
      <c r="E584" s="48">
        <f t="shared" si="17"/>
        <v>-0.6233000000000004</v>
      </c>
    </row>
    <row r="585" spans="1:5" ht="12.75">
      <c r="A585" s="57">
        <v>145254025</v>
      </c>
      <c r="B585" s="48">
        <f t="shared" si="16"/>
        <v>145.254025</v>
      </c>
      <c r="C585" s="48">
        <v>-126.697</v>
      </c>
      <c r="D585" s="57">
        <v>0</v>
      </c>
      <c r="E585" s="48">
        <f t="shared" si="17"/>
        <v>3.3029999999999973</v>
      </c>
    </row>
    <row r="586" spans="1:5" ht="12.75">
      <c r="A586" s="57">
        <v>145254050</v>
      </c>
      <c r="B586" s="48">
        <f t="shared" si="16"/>
        <v>145.25405</v>
      </c>
      <c r="C586" s="48">
        <v>-125.3691</v>
      </c>
      <c r="D586" s="57">
        <v>0</v>
      </c>
      <c r="E586" s="48">
        <f t="shared" si="17"/>
        <v>4.630899999999997</v>
      </c>
    </row>
    <row r="587" spans="1:5" ht="12.75">
      <c r="A587" s="57">
        <v>145254075</v>
      </c>
      <c r="B587" s="48">
        <f t="shared" si="16"/>
        <v>145.254075</v>
      </c>
      <c r="C587" s="48">
        <v>-126.5215</v>
      </c>
      <c r="D587" s="57">
        <v>0</v>
      </c>
      <c r="E587" s="48">
        <f t="shared" si="17"/>
        <v>3.478499999999997</v>
      </c>
    </row>
    <row r="588" spans="1:5" ht="12.75">
      <c r="A588" s="57">
        <v>145254100</v>
      </c>
      <c r="B588" s="48">
        <f t="shared" si="16"/>
        <v>145.2541</v>
      </c>
      <c r="C588" s="48">
        <v>-126.8581</v>
      </c>
      <c r="D588" s="57">
        <v>0</v>
      </c>
      <c r="E588" s="48">
        <f t="shared" si="17"/>
        <v>3.141900000000007</v>
      </c>
    </row>
    <row r="589" spans="1:5" ht="12.75">
      <c r="A589" s="57">
        <v>145254125</v>
      </c>
      <c r="B589" s="48">
        <f t="shared" si="16"/>
        <v>145.254125</v>
      </c>
      <c r="C589" s="48">
        <v>-126.6703</v>
      </c>
      <c r="D589" s="57">
        <v>0</v>
      </c>
      <c r="E589" s="48">
        <f t="shared" si="17"/>
        <v>3.3297000000000025</v>
      </c>
    </row>
    <row r="590" spans="1:5" ht="12.75">
      <c r="A590" s="57">
        <v>145254150</v>
      </c>
      <c r="B590" s="48">
        <f t="shared" si="16"/>
        <v>145.25415</v>
      </c>
      <c r="C590" s="48">
        <v>-125.8369</v>
      </c>
      <c r="D590" s="57">
        <v>0</v>
      </c>
      <c r="E590" s="48">
        <f t="shared" si="17"/>
        <v>4.1631</v>
      </c>
    </row>
    <row r="591" spans="1:5" ht="12.75">
      <c r="A591" s="57">
        <v>145254175</v>
      </c>
      <c r="B591" s="48">
        <f t="shared" si="16"/>
        <v>145.254175</v>
      </c>
      <c r="C591" s="48">
        <v>-125.7078</v>
      </c>
      <c r="D591" s="57">
        <v>0</v>
      </c>
      <c r="E591" s="48">
        <f t="shared" si="17"/>
        <v>4.292199999999994</v>
      </c>
    </row>
    <row r="592" spans="1:5" ht="12.75">
      <c r="A592" s="57">
        <v>145254200</v>
      </c>
      <c r="B592" s="48">
        <f t="shared" si="16"/>
        <v>145.2542</v>
      </c>
      <c r="C592" s="48">
        <v>-126.5414</v>
      </c>
      <c r="D592" s="57">
        <v>0</v>
      </c>
      <c r="E592" s="48">
        <f t="shared" si="17"/>
        <v>3.458600000000004</v>
      </c>
    </row>
    <row r="593" spans="1:5" ht="12.75">
      <c r="A593" s="57">
        <v>145254225</v>
      </c>
      <c r="B593" s="48">
        <f aca="true" t="shared" si="18" ref="B593:B656">A593/(10^6)</f>
        <v>145.254225</v>
      </c>
      <c r="C593" s="48">
        <v>-126.3233</v>
      </c>
      <c r="D593" s="57">
        <v>0</v>
      </c>
      <c r="E593" s="48">
        <f aca="true" t="shared" si="19" ref="E593:E656">C593+130</f>
        <v>3.6766999999999967</v>
      </c>
    </row>
    <row r="594" spans="1:5" ht="12.75">
      <c r="A594" s="57">
        <v>145254250</v>
      </c>
      <c r="B594" s="48">
        <f t="shared" si="18"/>
        <v>145.25425</v>
      </c>
      <c r="C594" s="48">
        <v>-125.9071</v>
      </c>
      <c r="D594" s="57">
        <v>0</v>
      </c>
      <c r="E594" s="48">
        <f t="shared" si="19"/>
        <v>4.0929</v>
      </c>
    </row>
    <row r="595" spans="1:5" ht="12.75">
      <c r="A595" s="57">
        <v>145254275</v>
      </c>
      <c r="B595" s="48">
        <f t="shared" si="18"/>
        <v>145.254275</v>
      </c>
      <c r="C595" s="48">
        <v>-125.3165</v>
      </c>
      <c r="D595" s="57">
        <v>0</v>
      </c>
      <c r="E595" s="48">
        <f t="shared" si="19"/>
        <v>4.683499999999995</v>
      </c>
    </row>
    <row r="596" spans="1:5" ht="12.75">
      <c r="A596" s="57">
        <v>145254300</v>
      </c>
      <c r="B596" s="48">
        <f t="shared" si="18"/>
        <v>145.2543</v>
      </c>
      <c r="C596" s="48">
        <v>-126.7754</v>
      </c>
      <c r="D596" s="57">
        <v>0</v>
      </c>
      <c r="E596" s="48">
        <f t="shared" si="19"/>
        <v>3.2245999999999952</v>
      </c>
    </row>
    <row r="597" spans="1:5" ht="12.75">
      <c r="A597" s="57">
        <v>145254325</v>
      </c>
      <c r="B597" s="48">
        <f t="shared" si="18"/>
        <v>145.254325</v>
      </c>
      <c r="C597" s="48">
        <v>-127.0055</v>
      </c>
      <c r="D597" s="57">
        <v>0</v>
      </c>
      <c r="E597" s="48">
        <f t="shared" si="19"/>
        <v>2.994500000000002</v>
      </c>
    </row>
    <row r="598" spans="1:5" ht="12.75">
      <c r="A598" s="57">
        <v>145254350</v>
      </c>
      <c r="B598" s="48">
        <f t="shared" si="18"/>
        <v>145.25435</v>
      </c>
      <c r="C598" s="48">
        <v>-126.7305</v>
      </c>
      <c r="D598" s="57">
        <v>0</v>
      </c>
      <c r="E598" s="48">
        <f t="shared" si="19"/>
        <v>3.2694999999999936</v>
      </c>
    </row>
    <row r="599" spans="1:5" ht="12.75">
      <c r="A599" s="57">
        <v>145254375</v>
      </c>
      <c r="B599" s="48">
        <f t="shared" si="18"/>
        <v>145.254375</v>
      </c>
      <c r="C599" s="48">
        <v>-126.838</v>
      </c>
      <c r="D599" s="57">
        <v>0</v>
      </c>
      <c r="E599" s="48">
        <f t="shared" si="19"/>
        <v>3.162000000000006</v>
      </c>
    </row>
    <row r="600" spans="1:5" ht="12.75">
      <c r="A600" s="57">
        <v>145254400</v>
      </c>
      <c r="B600" s="48">
        <f t="shared" si="18"/>
        <v>145.2544</v>
      </c>
      <c r="C600" s="48">
        <v>-127.0504</v>
      </c>
      <c r="D600" s="57">
        <v>0</v>
      </c>
      <c r="E600" s="48">
        <f t="shared" si="19"/>
        <v>2.9496000000000038</v>
      </c>
    </row>
    <row r="601" spans="1:5" ht="12.75">
      <c r="A601" s="57">
        <v>145254425</v>
      </c>
      <c r="B601" s="48">
        <f t="shared" si="18"/>
        <v>145.254425</v>
      </c>
      <c r="C601" s="48">
        <v>-127.1429</v>
      </c>
      <c r="D601" s="57">
        <v>0</v>
      </c>
      <c r="E601" s="48">
        <f t="shared" si="19"/>
        <v>2.8571000000000026</v>
      </c>
    </row>
    <row r="602" spans="1:5" ht="12.75">
      <c r="A602" s="57">
        <v>145254450</v>
      </c>
      <c r="B602" s="48">
        <f t="shared" si="18"/>
        <v>145.25445</v>
      </c>
      <c r="C602" s="48">
        <v>-128.5616</v>
      </c>
      <c r="D602" s="57">
        <v>0</v>
      </c>
      <c r="E602" s="48">
        <f t="shared" si="19"/>
        <v>1.4384000000000015</v>
      </c>
    </row>
    <row r="603" spans="1:5" ht="12.75">
      <c r="A603" s="57">
        <v>145254475</v>
      </c>
      <c r="B603" s="48">
        <f t="shared" si="18"/>
        <v>145.254475</v>
      </c>
      <c r="C603" s="48">
        <v>-128.6434</v>
      </c>
      <c r="D603" s="57">
        <v>0</v>
      </c>
      <c r="E603" s="48">
        <f t="shared" si="19"/>
        <v>1.356599999999986</v>
      </c>
    </row>
    <row r="604" spans="1:5" ht="12.75">
      <c r="A604" s="57">
        <v>145254500</v>
      </c>
      <c r="B604" s="48">
        <f t="shared" si="18"/>
        <v>145.2545</v>
      </c>
      <c r="C604" s="48">
        <v>-127.3704</v>
      </c>
      <c r="D604" s="57">
        <v>0</v>
      </c>
      <c r="E604" s="48">
        <f t="shared" si="19"/>
        <v>2.6295999999999964</v>
      </c>
    </row>
    <row r="605" spans="1:5" ht="12.75">
      <c r="A605" s="57">
        <v>145254525</v>
      </c>
      <c r="B605" s="48">
        <f t="shared" si="18"/>
        <v>145.254525</v>
      </c>
      <c r="C605" s="48">
        <v>-126.744</v>
      </c>
      <c r="D605" s="57">
        <v>0</v>
      </c>
      <c r="E605" s="48">
        <f t="shared" si="19"/>
        <v>3.2560000000000002</v>
      </c>
    </row>
    <row r="606" spans="1:5" ht="12.75">
      <c r="A606" s="57">
        <v>145254550</v>
      </c>
      <c r="B606" s="48">
        <f t="shared" si="18"/>
        <v>145.25455</v>
      </c>
      <c r="C606" s="48">
        <v>-127.3538</v>
      </c>
      <c r="D606" s="57">
        <v>0</v>
      </c>
      <c r="E606" s="48">
        <f t="shared" si="19"/>
        <v>2.6461999999999932</v>
      </c>
    </row>
    <row r="607" spans="1:5" ht="12.75">
      <c r="A607" s="57">
        <v>145254575</v>
      </c>
      <c r="B607" s="48">
        <f t="shared" si="18"/>
        <v>145.254575</v>
      </c>
      <c r="C607" s="48">
        <v>-126.9494</v>
      </c>
      <c r="D607" s="57">
        <v>0</v>
      </c>
      <c r="E607" s="48">
        <f t="shared" si="19"/>
        <v>3.050600000000003</v>
      </c>
    </row>
    <row r="608" spans="1:5" ht="12.75">
      <c r="A608" s="57">
        <v>145254600</v>
      </c>
      <c r="B608" s="48">
        <f t="shared" si="18"/>
        <v>145.2546</v>
      </c>
      <c r="C608" s="48">
        <v>-127.2533</v>
      </c>
      <c r="D608" s="57">
        <v>0</v>
      </c>
      <c r="E608" s="48">
        <f t="shared" si="19"/>
        <v>2.746700000000004</v>
      </c>
    </row>
    <row r="609" spans="1:5" ht="12.75">
      <c r="A609" s="57">
        <v>145254625</v>
      </c>
      <c r="B609" s="48">
        <f t="shared" si="18"/>
        <v>145.254625</v>
      </c>
      <c r="C609" s="48">
        <v>-127.1408</v>
      </c>
      <c r="D609" s="57">
        <v>0</v>
      </c>
      <c r="E609" s="48">
        <f t="shared" si="19"/>
        <v>2.8592000000000013</v>
      </c>
    </row>
    <row r="610" spans="1:5" ht="12.75">
      <c r="A610" s="57">
        <v>145254650</v>
      </c>
      <c r="B610" s="48">
        <f t="shared" si="18"/>
        <v>145.25465</v>
      </c>
      <c r="C610" s="48">
        <v>-126.8118</v>
      </c>
      <c r="D610" s="57">
        <v>0</v>
      </c>
      <c r="E610" s="48">
        <f t="shared" si="19"/>
        <v>3.188199999999995</v>
      </c>
    </row>
    <row r="611" spans="1:5" ht="12.75">
      <c r="A611" s="57">
        <v>145254675</v>
      </c>
      <c r="B611" s="48">
        <f t="shared" si="18"/>
        <v>145.254675</v>
      </c>
      <c r="C611" s="48">
        <v>-128.2563</v>
      </c>
      <c r="D611" s="57">
        <v>0</v>
      </c>
      <c r="E611" s="48">
        <f t="shared" si="19"/>
        <v>1.7436999999999898</v>
      </c>
    </row>
    <row r="612" spans="1:5" ht="12.75">
      <c r="A612" s="57">
        <v>145254700</v>
      </c>
      <c r="B612" s="48">
        <f t="shared" si="18"/>
        <v>145.2547</v>
      </c>
      <c r="C612" s="48">
        <v>-129.7941</v>
      </c>
      <c r="D612" s="57">
        <v>0</v>
      </c>
      <c r="E612" s="48">
        <f t="shared" si="19"/>
        <v>0.20590000000001396</v>
      </c>
    </row>
    <row r="613" spans="1:5" ht="12.75">
      <c r="A613" s="57">
        <v>145254725</v>
      </c>
      <c r="B613" s="48">
        <f t="shared" si="18"/>
        <v>145.254725</v>
      </c>
      <c r="C613" s="48">
        <v>-129.7238</v>
      </c>
      <c r="D613" s="57">
        <v>0</v>
      </c>
      <c r="E613" s="48">
        <f t="shared" si="19"/>
        <v>0.2761999999999887</v>
      </c>
    </row>
    <row r="614" spans="1:5" ht="12.75">
      <c r="A614" s="57">
        <v>145254750</v>
      </c>
      <c r="B614" s="48">
        <f t="shared" si="18"/>
        <v>145.25475</v>
      </c>
      <c r="C614" s="48">
        <v>-128.4363</v>
      </c>
      <c r="D614" s="57">
        <v>0</v>
      </c>
      <c r="E614" s="48">
        <f t="shared" si="19"/>
        <v>1.5637000000000114</v>
      </c>
    </row>
    <row r="615" spans="1:5" ht="12.75">
      <c r="A615" s="57">
        <v>145254775</v>
      </c>
      <c r="B615" s="48">
        <f t="shared" si="18"/>
        <v>145.254775</v>
      </c>
      <c r="C615" s="48">
        <v>-128.5096</v>
      </c>
      <c r="D615" s="57">
        <v>0</v>
      </c>
      <c r="E615" s="48">
        <f t="shared" si="19"/>
        <v>1.490399999999994</v>
      </c>
    </row>
    <row r="616" spans="1:5" ht="12.75">
      <c r="A616" s="57">
        <v>145254800</v>
      </c>
      <c r="B616" s="48">
        <f t="shared" si="18"/>
        <v>145.2548</v>
      </c>
      <c r="C616" s="48">
        <v>-128.4239</v>
      </c>
      <c r="D616" s="57">
        <v>0</v>
      </c>
      <c r="E616" s="48">
        <f t="shared" si="19"/>
        <v>1.5760999999999967</v>
      </c>
    </row>
    <row r="617" spans="1:5" ht="12.75">
      <c r="A617" s="57">
        <v>145254825</v>
      </c>
      <c r="B617" s="48">
        <f t="shared" si="18"/>
        <v>145.254825</v>
      </c>
      <c r="C617" s="48">
        <v>-128.3492</v>
      </c>
      <c r="D617" s="57">
        <v>0</v>
      </c>
      <c r="E617" s="48">
        <f t="shared" si="19"/>
        <v>1.6508000000000038</v>
      </c>
    </row>
    <row r="618" spans="1:5" ht="12.75">
      <c r="A618" s="57">
        <v>145254850</v>
      </c>
      <c r="B618" s="48">
        <f t="shared" si="18"/>
        <v>145.25485</v>
      </c>
      <c r="C618" s="48">
        <v>-129.6774</v>
      </c>
      <c r="D618" s="57">
        <v>0</v>
      </c>
      <c r="E618" s="48">
        <f t="shared" si="19"/>
        <v>0.3225999999999942</v>
      </c>
    </row>
    <row r="619" spans="1:5" ht="12.75">
      <c r="A619" s="57">
        <v>145254875</v>
      </c>
      <c r="B619" s="48">
        <f t="shared" si="18"/>
        <v>145.254875</v>
      </c>
      <c r="C619" s="48">
        <v>-129.4233</v>
      </c>
      <c r="D619" s="57">
        <v>0</v>
      </c>
      <c r="E619" s="48">
        <f t="shared" si="19"/>
        <v>0.5766999999999882</v>
      </c>
    </row>
    <row r="620" spans="1:5" ht="12.75">
      <c r="A620" s="57">
        <v>145254900</v>
      </c>
      <c r="B620" s="48">
        <f t="shared" si="18"/>
        <v>145.2549</v>
      </c>
      <c r="C620" s="48">
        <v>-129.1243</v>
      </c>
      <c r="D620" s="57">
        <v>0</v>
      </c>
      <c r="E620" s="48">
        <f t="shared" si="19"/>
        <v>0.8756999999999948</v>
      </c>
    </row>
    <row r="621" spans="1:5" ht="12.75">
      <c r="A621" s="57">
        <v>145254925</v>
      </c>
      <c r="B621" s="48">
        <f t="shared" si="18"/>
        <v>145.254925</v>
      </c>
      <c r="C621" s="48">
        <v>-129.2852</v>
      </c>
      <c r="D621" s="57">
        <v>0</v>
      </c>
      <c r="E621" s="48">
        <f t="shared" si="19"/>
        <v>0.7147999999999968</v>
      </c>
    </row>
    <row r="622" spans="1:5" ht="12.75">
      <c r="A622" s="57">
        <v>145254950</v>
      </c>
      <c r="B622" s="48">
        <f t="shared" si="18"/>
        <v>145.25495</v>
      </c>
      <c r="C622" s="48">
        <v>-128.8247</v>
      </c>
      <c r="D622" s="57">
        <v>0</v>
      </c>
      <c r="E622" s="48">
        <f t="shared" si="19"/>
        <v>1.175299999999993</v>
      </c>
    </row>
    <row r="623" spans="1:5" ht="12.75">
      <c r="A623" s="57">
        <v>145254975</v>
      </c>
      <c r="B623" s="48">
        <f t="shared" si="18"/>
        <v>145.254975</v>
      </c>
      <c r="C623" s="48">
        <v>-129.0189</v>
      </c>
      <c r="D623" s="57">
        <v>0</v>
      </c>
      <c r="E623" s="48">
        <f t="shared" si="19"/>
        <v>0.9810999999999979</v>
      </c>
    </row>
    <row r="624" spans="1:5" ht="12.75">
      <c r="A624" s="57">
        <v>145255000</v>
      </c>
      <c r="B624" s="48">
        <f t="shared" si="18"/>
        <v>145.255</v>
      </c>
      <c r="C624" s="48">
        <v>-129.6882</v>
      </c>
      <c r="D624" s="57">
        <v>0</v>
      </c>
      <c r="E624" s="48">
        <f t="shared" si="19"/>
        <v>0.3118000000000052</v>
      </c>
    </row>
    <row r="625" spans="1:5" ht="12.75">
      <c r="A625" s="57">
        <v>145255025</v>
      </c>
      <c r="B625" s="48">
        <f t="shared" si="18"/>
        <v>145.255025</v>
      </c>
      <c r="C625" s="48">
        <v>-129.4463</v>
      </c>
      <c r="D625" s="57">
        <v>0</v>
      </c>
      <c r="E625" s="48">
        <f t="shared" si="19"/>
        <v>0.5536999999999921</v>
      </c>
    </row>
    <row r="626" spans="1:5" ht="12.75">
      <c r="A626" s="57">
        <v>145255050</v>
      </c>
      <c r="B626" s="48">
        <f t="shared" si="18"/>
        <v>145.25505</v>
      </c>
      <c r="C626" s="48">
        <v>-130.2008</v>
      </c>
      <c r="D626" s="57">
        <v>0</v>
      </c>
      <c r="E626" s="48">
        <f t="shared" si="19"/>
        <v>-0.20079999999998677</v>
      </c>
    </row>
    <row r="627" spans="1:5" ht="12.75">
      <c r="A627" s="57">
        <v>145255075</v>
      </c>
      <c r="B627" s="48">
        <f t="shared" si="18"/>
        <v>145.255075</v>
      </c>
      <c r="C627" s="48">
        <v>-129.2897</v>
      </c>
      <c r="D627" s="57">
        <v>0</v>
      </c>
      <c r="E627" s="48">
        <f t="shared" si="19"/>
        <v>0.7102999999999895</v>
      </c>
    </row>
    <row r="628" spans="1:5" ht="12.75">
      <c r="A628" s="57">
        <v>145255100</v>
      </c>
      <c r="B628" s="48">
        <f t="shared" si="18"/>
        <v>145.2551</v>
      </c>
      <c r="C628" s="48">
        <v>-128.8085</v>
      </c>
      <c r="D628" s="57">
        <v>0</v>
      </c>
      <c r="E628" s="48">
        <f t="shared" si="19"/>
        <v>1.1914999999999907</v>
      </c>
    </row>
    <row r="629" spans="1:5" ht="12.75">
      <c r="A629" s="57">
        <v>145255125</v>
      </c>
      <c r="B629" s="48">
        <f t="shared" si="18"/>
        <v>145.255125</v>
      </c>
      <c r="C629" s="48">
        <v>-129.438</v>
      </c>
      <c r="D629" s="57">
        <v>0</v>
      </c>
      <c r="E629" s="48">
        <f t="shared" si="19"/>
        <v>0.5620000000000118</v>
      </c>
    </row>
    <row r="630" spans="1:5" ht="12.75">
      <c r="A630" s="57">
        <v>145255150</v>
      </c>
      <c r="B630" s="48">
        <f t="shared" si="18"/>
        <v>145.25515</v>
      </c>
      <c r="C630" s="48">
        <v>-129.0233</v>
      </c>
      <c r="D630" s="57">
        <v>0</v>
      </c>
      <c r="E630" s="48">
        <f t="shared" si="19"/>
        <v>0.9766999999999939</v>
      </c>
    </row>
    <row r="631" spans="1:5" ht="12.75">
      <c r="A631" s="57">
        <v>145255175</v>
      </c>
      <c r="B631" s="48">
        <f t="shared" si="18"/>
        <v>145.255175</v>
      </c>
      <c r="C631" s="48">
        <v>-127.9473</v>
      </c>
      <c r="D631" s="57">
        <v>0</v>
      </c>
      <c r="E631" s="48">
        <f t="shared" si="19"/>
        <v>2.0527000000000015</v>
      </c>
    </row>
    <row r="632" spans="1:5" ht="12.75">
      <c r="A632" s="57">
        <v>145255200</v>
      </c>
      <c r="B632" s="48">
        <f t="shared" si="18"/>
        <v>145.2552</v>
      </c>
      <c r="C632" s="48">
        <v>-127.0496</v>
      </c>
      <c r="D632" s="57">
        <v>0</v>
      </c>
      <c r="E632" s="48">
        <f t="shared" si="19"/>
        <v>2.950400000000002</v>
      </c>
    </row>
    <row r="633" spans="1:5" ht="12.75">
      <c r="A633" s="57">
        <v>145255225</v>
      </c>
      <c r="B633" s="48">
        <f t="shared" si="18"/>
        <v>145.255225</v>
      </c>
      <c r="C633" s="48">
        <v>-129.0683</v>
      </c>
      <c r="D633" s="57">
        <v>0</v>
      </c>
      <c r="E633" s="48">
        <f t="shared" si="19"/>
        <v>0.9317000000000064</v>
      </c>
    </row>
    <row r="634" spans="1:5" ht="12.75">
      <c r="A634" s="57">
        <v>145255250</v>
      </c>
      <c r="B634" s="48">
        <f t="shared" si="18"/>
        <v>145.25525</v>
      </c>
      <c r="C634" s="48">
        <v>-129.7983</v>
      </c>
      <c r="D634" s="57">
        <v>0</v>
      </c>
      <c r="E634" s="48">
        <f t="shared" si="19"/>
        <v>0.20169999999998822</v>
      </c>
    </row>
    <row r="635" spans="1:5" ht="12.75">
      <c r="A635" s="57">
        <v>145255275</v>
      </c>
      <c r="B635" s="48">
        <f t="shared" si="18"/>
        <v>145.255275</v>
      </c>
      <c r="C635" s="48">
        <v>-128.7002</v>
      </c>
      <c r="D635" s="57">
        <v>0</v>
      </c>
      <c r="E635" s="48">
        <f t="shared" si="19"/>
        <v>1.2998000000000047</v>
      </c>
    </row>
    <row r="636" spans="1:5" ht="12.75">
      <c r="A636" s="57">
        <v>145255300</v>
      </c>
      <c r="B636" s="48">
        <f t="shared" si="18"/>
        <v>145.2553</v>
      </c>
      <c r="C636" s="48">
        <v>-128.6879</v>
      </c>
      <c r="D636" s="57">
        <v>0</v>
      </c>
      <c r="E636" s="48">
        <f t="shared" si="19"/>
        <v>1.3120999999999867</v>
      </c>
    </row>
    <row r="637" spans="1:5" ht="12.75">
      <c r="A637" s="57">
        <v>145255325</v>
      </c>
      <c r="B637" s="48">
        <f t="shared" si="18"/>
        <v>145.255325</v>
      </c>
      <c r="C637" s="48">
        <v>-129.5712</v>
      </c>
      <c r="D637" s="57">
        <v>0</v>
      </c>
      <c r="E637" s="48">
        <f t="shared" si="19"/>
        <v>0.4287999999999954</v>
      </c>
    </row>
    <row r="638" spans="1:5" ht="12.75">
      <c r="A638" s="57">
        <v>145255350</v>
      </c>
      <c r="B638" s="48">
        <f t="shared" si="18"/>
        <v>145.25535</v>
      </c>
      <c r="C638" s="48">
        <v>-129.8039</v>
      </c>
      <c r="D638" s="57">
        <v>0</v>
      </c>
      <c r="E638" s="48">
        <f t="shared" si="19"/>
        <v>0.19610000000000127</v>
      </c>
    </row>
    <row r="639" spans="1:5" ht="12.75">
      <c r="A639" s="57">
        <v>145255375</v>
      </c>
      <c r="B639" s="48">
        <f t="shared" si="18"/>
        <v>145.255375</v>
      </c>
      <c r="C639" s="48">
        <v>-129.7748</v>
      </c>
      <c r="D639" s="57">
        <v>0</v>
      </c>
      <c r="E639" s="48">
        <f t="shared" si="19"/>
        <v>0.22520000000000095</v>
      </c>
    </row>
    <row r="640" spans="1:5" ht="12.75">
      <c r="A640" s="57">
        <v>145255400</v>
      </c>
      <c r="B640" s="48">
        <f t="shared" si="18"/>
        <v>145.2554</v>
      </c>
      <c r="C640" s="48">
        <v>-130.0289</v>
      </c>
      <c r="D640" s="57">
        <v>0</v>
      </c>
      <c r="E640" s="48">
        <f t="shared" si="19"/>
        <v>-0.028899999999993042</v>
      </c>
    </row>
    <row r="641" spans="1:5" ht="12.75">
      <c r="A641" s="57">
        <v>145255425</v>
      </c>
      <c r="B641" s="48">
        <f t="shared" si="18"/>
        <v>145.255425</v>
      </c>
      <c r="C641" s="48">
        <v>-129.3591</v>
      </c>
      <c r="D641" s="57">
        <v>0</v>
      </c>
      <c r="E641" s="48">
        <f t="shared" si="19"/>
        <v>0.6408999999999878</v>
      </c>
    </row>
    <row r="642" spans="1:5" ht="12.75">
      <c r="A642" s="57">
        <v>145255450</v>
      </c>
      <c r="B642" s="48">
        <f t="shared" si="18"/>
        <v>145.25545</v>
      </c>
      <c r="C642" s="48">
        <v>-129.6255</v>
      </c>
      <c r="D642" s="57">
        <v>0</v>
      </c>
      <c r="E642" s="48">
        <f t="shared" si="19"/>
        <v>0.3745000000000118</v>
      </c>
    </row>
    <row r="643" spans="1:5" ht="12.75">
      <c r="A643" s="57">
        <v>145255475</v>
      </c>
      <c r="B643" s="48">
        <f t="shared" si="18"/>
        <v>145.255475</v>
      </c>
      <c r="C643" s="48">
        <v>-128.6111</v>
      </c>
      <c r="D643" s="57">
        <v>0</v>
      </c>
      <c r="E643" s="48">
        <f t="shared" si="19"/>
        <v>1.3889000000000067</v>
      </c>
    </row>
    <row r="644" spans="1:5" ht="12.75">
      <c r="A644" s="57">
        <v>145255500</v>
      </c>
      <c r="B644" s="48">
        <f t="shared" si="18"/>
        <v>145.2555</v>
      </c>
      <c r="C644" s="48">
        <v>-128.5364</v>
      </c>
      <c r="D644" s="57">
        <v>0</v>
      </c>
      <c r="E644" s="48">
        <f t="shared" si="19"/>
        <v>1.4636000000000138</v>
      </c>
    </row>
    <row r="645" spans="1:5" ht="12.75">
      <c r="A645" s="57">
        <v>145255525</v>
      </c>
      <c r="B645" s="48">
        <f t="shared" si="18"/>
        <v>145.255525</v>
      </c>
      <c r="C645" s="48">
        <v>-128.8855</v>
      </c>
      <c r="D645" s="57">
        <v>0</v>
      </c>
      <c r="E645" s="48">
        <f t="shared" si="19"/>
        <v>1.1144999999999925</v>
      </c>
    </row>
    <row r="646" spans="1:5" ht="12.75">
      <c r="A646" s="57">
        <v>145255550</v>
      </c>
      <c r="B646" s="48">
        <f t="shared" si="18"/>
        <v>145.25555</v>
      </c>
      <c r="C646" s="48">
        <v>-129.612</v>
      </c>
      <c r="D646" s="57">
        <v>0</v>
      </c>
      <c r="E646" s="48">
        <f t="shared" si="19"/>
        <v>0.38800000000000523</v>
      </c>
    </row>
    <row r="647" spans="1:5" ht="12.75">
      <c r="A647" s="57">
        <v>145255575</v>
      </c>
      <c r="B647" s="48">
        <f t="shared" si="18"/>
        <v>145.255575</v>
      </c>
      <c r="C647" s="48">
        <v>-129.8228</v>
      </c>
      <c r="D647" s="57">
        <v>0</v>
      </c>
      <c r="E647" s="48">
        <f t="shared" si="19"/>
        <v>0.17719999999999914</v>
      </c>
    </row>
    <row r="648" spans="1:5" ht="12.75">
      <c r="A648" s="57">
        <v>145255600</v>
      </c>
      <c r="B648" s="48">
        <f t="shared" si="18"/>
        <v>145.2556</v>
      </c>
      <c r="C648" s="48">
        <v>-129.5035</v>
      </c>
      <c r="D648" s="57">
        <v>0</v>
      </c>
      <c r="E648" s="48">
        <f t="shared" si="19"/>
        <v>0.4964999999999975</v>
      </c>
    </row>
    <row r="649" spans="1:5" ht="12.75">
      <c r="A649" s="57">
        <v>145255625</v>
      </c>
      <c r="B649" s="48">
        <f t="shared" si="18"/>
        <v>145.255625</v>
      </c>
      <c r="C649" s="48">
        <v>-130.0494</v>
      </c>
      <c r="D649" s="57">
        <v>0</v>
      </c>
      <c r="E649" s="48">
        <f t="shared" si="19"/>
        <v>-0.04939999999999145</v>
      </c>
    </row>
    <row r="650" spans="1:5" ht="12.75">
      <c r="A650" s="57">
        <v>145255650</v>
      </c>
      <c r="B650" s="48">
        <f t="shared" si="18"/>
        <v>145.25565</v>
      </c>
      <c r="C650" s="48">
        <v>-128.992</v>
      </c>
      <c r="D650" s="57">
        <v>0</v>
      </c>
      <c r="E650" s="48">
        <f t="shared" si="19"/>
        <v>1.0080000000000098</v>
      </c>
    </row>
    <row r="651" spans="1:5" ht="12.75">
      <c r="A651" s="57">
        <v>145255675</v>
      </c>
      <c r="B651" s="48">
        <f t="shared" si="18"/>
        <v>145.255675</v>
      </c>
      <c r="C651" s="48">
        <v>-129.6399</v>
      </c>
      <c r="D651" s="57">
        <v>0</v>
      </c>
      <c r="E651" s="48">
        <f t="shared" si="19"/>
        <v>0.36009999999998854</v>
      </c>
    </row>
    <row r="652" spans="1:5" ht="12.75">
      <c r="A652" s="57">
        <v>145255700</v>
      </c>
      <c r="B652" s="48">
        <f t="shared" si="18"/>
        <v>145.2557</v>
      </c>
      <c r="C652" s="48">
        <v>-129.8034</v>
      </c>
      <c r="D652" s="57">
        <v>0</v>
      </c>
      <c r="E652" s="48">
        <f t="shared" si="19"/>
        <v>0.19659999999998945</v>
      </c>
    </row>
    <row r="653" spans="1:5" ht="12.75">
      <c r="A653" s="57">
        <v>145255725</v>
      </c>
      <c r="B653" s="48">
        <f t="shared" si="18"/>
        <v>145.255725</v>
      </c>
      <c r="C653" s="48">
        <v>-129.7481</v>
      </c>
      <c r="D653" s="57">
        <v>0</v>
      </c>
      <c r="E653" s="48">
        <f t="shared" si="19"/>
        <v>0.25190000000000623</v>
      </c>
    </row>
    <row r="654" spans="1:5" ht="12.75">
      <c r="A654" s="57">
        <v>145255750</v>
      </c>
      <c r="B654" s="48">
        <f t="shared" si="18"/>
        <v>145.25575</v>
      </c>
      <c r="C654" s="48">
        <v>-128.7578</v>
      </c>
      <c r="D654" s="57">
        <v>0</v>
      </c>
      <c r="E654" s="48">
        <f t="shared" si="19"/>
        <v>1.2421999999999969</v>
      </c>
    </row>
    <row r="655" spans="1:5" ht="12.75">
      <c r="A655" s="57">
        <v>145255775</v>
      </c>
      <c r="B655" s="48">
        <f t="shared" si="18"/>
        <v>145.255775</v>
      </c>
      <c r="C655" s="48">
        <v>-129.1446</v>
      </c>
      <c r="D655" s="57">
        <v>0</v>
      </c>
      <c r="E655" s="48">
        <f t="shared" si="19"/>
        <v>0.855400000000003</v>
      </c>
    </row>
    <row r="656" spans="1:5" ht="12.75">
      <c r="A656" s="57">
        <v>145255800</v>
      </c>
      <c r="B656" s="48">
        <f t="shared" si="18"/>
        <v>145.2558</v>
      </c>
      <c r="C656" s="48">
        <v>-130.8822</v>
      </c>
      <c r="D656" s="57">
        <v>0</v>
      </c>
      <c r="E656" s="48">
        <f t="shared" si="19"/>
        <v>-0.8822000000000116</v>
      </c>
    </row>
    <row r="657" spans="1:5" ht="12.75">
      <c r="A657" s="57">
        <v>145255825</v>
      </c>
      <c r="B657" s="48">
        <f aca="true" t="shared" si="20" ref="B657:B720">A657/(10^6)</f>
        <v>145.255825</v>
      </c>
      <c r="C657" s="48">
        <v>-129.112</v>
      </c>
      <c r="D657" s="57">
        <v>0</v>
      </c>
      <c r="E657" s="48">
        <f aca="true" t="shared" si="21" ref="E657:E720">C657+130</f>
        <v>0.8880000000000052</v>
      </c>
    </row>
    <row r="658" spans="1:5" ht="12.75">
      <c r="A658" s="57">
        <v>145255850</v>
      </c>
      <c r="B658" s="48">
        <f t="shared" si="20"/>
        <v>145.25585</v>
      </c>
      <c r="C658" s="48">
        <v>-129.25</v>
      </c>
      <c r="D658" s="57">
        <v>0</v>
      </c>
      <c r="E658" s="48">
        <f t="shared" si="21"/>
        <v>0.75</v>
      </c>
    </row>
    <row r="659" spans="1:5" ht="12.75">
      <c r="A659" s="57">
        <v>145255875</v>
      </c>
      <c r="B659" s="48">
        <f t="shared" si="20"/>
        <v>145.255875</v>
      </c>
      <c r="C659" s="48">
        <v>-130.2534</v>
      </c>
      <c r="D659" s="57">
        <v>0</v>
      </c>
      <c r="E659" s="48">
        <f t="shared" si="21"/>
        <v>-0.2533999999999992</v>
      </c>
    </row>
    <row r="660" spans="1:5" ht="12.75">
      <c r="A660" s="57">
        <v>145255900</v>
      </c>
      <c r="B660" s="48">
        <f t="shared" si="20"/>
        <v>145.2559</v>
      </c>
      <c r="C660" s="48">
        <v>-130.0532</v>
      </c>
      <c r="D660" s="57">
        <v>0</v>
      </c>
      <c r="E660" s="48">
        <f t="shared" si="21"/>
        <v>-0.05320000000000391</v>
      </c>
    </row>
    <row r="661" spans="1:5" ht="12.75">
      <c r="A661" s="57">
        <v>145255925</v>
      </c>
      <c r="B661" s="48">
        <f t="shared" si="20"/>
        <v>145.255925</v>
      </c>
      <c r="C661" s="48">
        <v>-129.6543</v>
      </c>
      <c r="D661" s="57">
        <v>0</v>
      </c>
      <c r="E661" s="48">
        <f t="shared" si="21"/>
        <v>0.3456999999999937</v>
      </c>
    </row>
    <row r="662" spans="1:5" ht="12.75">
      <c r="A662" s="57">
        <v>145255950</v>
      </c>
      <c r="B662" s="48">
        <f t="shared" si="20"/>
        <v>145.25595</v>
      </c>
      <c r="C662" s="48">
        <v>-129.6178</v>
      </c>
      <c r="D662" s="57">
        <v>0</v>
      </c>
      <c r="E662" s="48">
        <f t="shared" si="21"/>
        <v>0.38220000000001164</v>
      </c>
    </row>
    <row r="663" spans="1:5" ht="12.75">
      <c r="A663" s="57">
        <v>145255975</v>
      </c>
      <c r="B663" s="48">
        <f t="shared" si="20"/>
        <v>145.255975</v>
      </c>
      <c r="C663" s="48">
        <v>-129.4891</v>
      </c>
      <c r="D663" s="57">
        <v>0</v>
      </c>
      <c r="E663" s="48">
        <f t="shared" si="21"/>
        <v>0.5108999999999924</v>
      </c>
    </row>
    <row r="664" spans="1:5" ht="12.75">
      <c r="A664" s="57">
        <v>145256000</v>
      </c>
      <c r="B664" s="48">
        <f t="shared" si="20"/>
        <v>145.256</v>
      </c>
      <c r="C664" s="48">
        <v>-129.6239</v>
      </c>
      <c r="D664" s="57">
        <v>0</v>
      </c>
      <c r="E664" s="48">
        <f t="shared" si="21"/>
        <v>0.3761000000000081</v>
      </c>
    </row>
    <row r="665" spans="1:5" ht="12.75">
      <c r="A665" s="57">
        <v>145256025</v>
      </c>
      <c r="B665" s="48">
        <f t="shared" si="20"/>
        <v>145.256025</v>
      </c>
      <c r="C665" s="48">
        <v>-129.1091</v>
      </c>
      <c r="D665" s="57">
        <v>0</v>
      </c>
      <c r="E665" s="48">
        <f t="shared" si="21"/>
        <v>0.8908999999999878</v>
      </c>
    </row>
    <row r="666" spans="1:5" ht="12.75">
      <c r="A666" s="57">
        <v>145256050</v>
      </c>
      <c r="B666" s="48">
        <f t="shared" si="20"/>
        <v>145.25605</v>
      </c>
      <c r="C666" s="48">
        <v>-129.9888</v>
      </c>
      <c r="D666" s="57">
        <v>0</v>
      </c>
      <c r="E666" s="48">
        <f t="shared" si="21"/>
        <v>0.01120000000000232</v>
      </c>
    </row>
    <row r="667" spans="1:5" ht="12.75">
      <c r="A667" s="57">
        <v>145256075</v>
      </c>
      <c r="B667" s="48">
        <f t="shared" si="20"/>
        <v>145.256075</v>
      </c>
      <c r="C667" s="48">
        <v>-130.5814</v>
      </c>
      <c r="D667" s="57">
        <v>0</v>
      </c>
      <c r="E667" s="48">
        <f t="shared" si="21"/>
        <v>-0.5814000000000021</v>
      </c>
    </row>
    <row r="668" spans="1:5" ht="12.75">
      <c r="A668" s="57">
        <v>145256100</v>
      </c>
      <c r="B668" s="48">
        <f t="shared" si="20"/>
        <v>145.2561</v>
      </c>
      <c r="C668" s="48">
        <v>-129.8866</v>
      </c>
      <c r="D668" s="57">
        <v>0</v>
      </c>
      <c r="E668" s="48">
        <f t="shared" si="21"/>
        <v>0.11340000000001282</v>
      </c>
    </row>
    <row r="669" spans="1:5" ht="12.75">
      <c r="A669" s="57">
        <v>145256125</v>
      </c>
      <c r="B669" s="48">
        <f t="shared" si="20"/>
        <v>145.256125</v>
      </c>
      <c r="C669" s="48">
        <v>-130.4768</v>
      </c>
      <c r="D669" s="57">
        <v>0</v>
      </c>
      <c r="E669" s="48">
        <f t="shared" si="21"/>
        <v>-0.4767999999999972</v>
      </c>
    </row>
    <row r="670" spans="1:5" ht="12.75">
      <c r="A670" s="57">
        <v>145256150</v>
      </c>
      <c r="B670" s="48">
        <f t="shared" si="20"/>
        <v>145.25615</v>
      </c>
      <c r="C670" s="48">
        <v>-129.7044</v>
      </c>
      <c r="D670" s="57">
        <v>0</v>
      </c>
      <c r="E670" s="48">
        <f t="shared" si="21"/>
        <v>0.2956000000000074</v>
      </c>
    </row>
    <row r="671" spans="1:5" ht="12.75">
      <c r="A671" s="57">
        <v>145256175</v>
      </c>
      <c r="B671" s="48">
        <f t="shared" si="20"/>
        <v>145.256175</v>
      </c>
      <c r="C671" s="48">
        <v>-130.2458</v>
      </c>
      <c r="D671" s="57">
        <v>0</v>
      </c>
      <c r="E671" s="48">
        <f t="shared" si="21"/>
        <v>-0.24580000000000268</v>
      </c>
    </row>
    <row r="672" spans="1:5" ht="12.75">
      <c r="A672" s="57">
        <v>145256200</v>
      </c>
      <c r="B672" s="48">
        <f t="shared" si="20"/>
        <v>145.2562</v>
      </c>
      <c r="C672" s="48">
        <v>-129.8014</v>
      </c>
      <c r="D672" s="57">
        <v>0</v>
      </c>
      <c r="E672" s="48">
        <f t="shared" si="21"/>
        <v>0.198599999999999</v>
      </c>
    </row>
    <row r="673" spans="1:5" ht="12.75">
      <c r="A673" s="57">
        <v>145256225</v>
      </c>
      <c r="B673" s="48">
        <f t="shared" si="20"/>
        <v>145.256225</v>
      </c>
      <c r="C673" s="48">
        <v>-131.1677</v>
      </c>
      <c r="D673" s="57">
        <v>0</v>
      </c>
      <c r="E673" s="48">
        <f t="shared" si="21"/>
        <v>-1.1676999999999964</v>
      </c>
    </row>
    <row r="674" spans="1:5" ht="12.75">
      <c r="A674" s="57">
        <v>145256250</v>
      </c>
      <c r="B674" s="48">
        <f t="shared" si="20"/>
        <v>145.25625</v>
      </c>
      <c r="C674" s="48">
        <v>-132.3163</v>
      </c>
      <c r="D674" s="57">
        <v>0</v>
      </c>
      <c r="E674" s="48">
        <f t="shared" si="21"/>
        <v>-2.3163000000000125</v>
      </c>
    </row>
    <row r="675" spans="1:5" ht="12.75">
      <c r="A675" s="57">
        <v>145256275</v>
      </c>
      <c r="B675" s="48">
        <f t="shared" si="20"/>
        <v>145.256275</v>
      </c>
      <c r="C675" s="48">
        <v>-130.84</v>
      </c>
      <c r="D675" s="57">
        <v>0</v>
      </c>
      <c r="E675" s="48">
        <f t="shared" si="21"/>
        <v>-0.8400000000000034</v>
      </c>
    </row>
    <row r="676" spans="1:5" ht="12.75">
      <c r="A676" s="57">
        <v>145256300</v>
      </c>
      <c r="B676" s="48">
        <f t="shared" si="20"/>
        <v>145.2563</v>
      </c>
      <c r="C676" s="48">
        <v>-128.9153</v>
      </c>
      <c r="D676" s="57">
        <v>0</v>
      </c>
      <c r="E676" s="48">
        <f t="shared" si="21"/>
        <v>1.084699999999998</v>
      </c>
    </row>
    <row r="677" spans="1:5" ht="12.75">
      <c r="A677" s="57">
        <v>145256325</v>
      </c>
      <c r="B677" s="48">
        <f t="shared" si="20"/>
        <v>145.256325</v>
      </c>
      <c r="C677" s="48">
        <v>-128.5823</v>
      </c>
      <c r="D677" s="57">
        <v>0</v>
      </c>
      <c r="E677" s="48">
        <f t="shared" si="21"/>
        <v>1.4176999999999964</v>
      </c>
    </row>
    <row r="678" spans="1:5" ht="12.75">
      <c r="A678" s="57">
        <v>145256350</v>
      </c>
      <c r="B678" s="48">
        <f t="shared" si="20"/>
        <v>145.25635</v>
      </c>
      <c r="C678" s="48">
        <v>-128.4796</v>
      </c>
      <c r="D678" s="57">
        <v>0</v>
      </c>
      <c r="E678" s="48">
        <f t="shared" si="21"/>
        <v>1.520399999999995</v>
      </c>
    </row>
    <row r="679" spans="1:5" ht="12.75">
      <c r="A679" s="57">
        <v>145256375</v>
      </c>
      <c r="B679" s="48">
        <f t="shared" si="20"/>
        <v>145.256375</v>
      </c>
      <c r="C679" s="48">
        <v>-130.1123</v>
      </c>
      <c r="D679" s="57">
        <v>0</v>
      </c>
      <c r="E679" s="48">
        <f t="shared" si="21"/>
        <v>-0.11230000000000473</v>
      </c>
    </row>
    <row r="680" spans="1:5" ht="12.75">
      <c r="A680" s="57">
        <v>145256400</v>
      </c>
      <c r="B680" s="48">
        <f t="shared" si="20"/>
        <v>145.2564</v>
      </c>
      <c r="C680" s="48">
        <v>-129.7038</v>
      </c>
      <c r="D680" s="57">
        <v>0</v>
      </c>
      <c r="E680" s="48">
        <f t="shared" si="21"/>
        <v>0.2961999999999989</v>
      </c>
    </row>
    <row r="681" spans="1:5" ht="12.75">
      <c r="A681" s="57">
        <v>145256425</v>
      </c>
      <c r="B681" s="48">
        <f t="shared" si="20"/>
        <v>145.256425</v>
      </c>
      <c r="C681" s="48">
        <v>-131.3356</v>
      </c>
      <c r="D681" s="57">
        <v>0</v>
      </c>
      <c r="E681" s="48">
        <f t="shared" si="21"/>
        <v>-1.3355999999999995</v>
      </c>
    </row>
    <row r="682" spans="1:5" ht="12.75">
      <c r="A682" s="57">
        <v>145256450</v>
      </c>
      <c r="B682" s="48">
        <f t="shared" si="20"/>
        <v>145.25645</v>
      </c>
      <c r="C682" s="48">
        <v>-131.5881</v>
      </c>
      <c r="D682" s="57">
        <v>0</v>
      </c>
      <c r="E682" s="48">
        <f t="shared" si="21"/>
        <v>-1.5880999999999972</v>
      </c>
    </row>
    <row r="683" spans="1:5" ht="12.75">
      <c r="A683" s="57">
        <v>145256475</v>
      </c>
      <c r="B683" s="48">
        <f t="shared" si="20"/>
        <v>145.256475</v>
      </c>
      <c r="C683" s="48">
        <v>-131.5964</v>
      </c>
      <c r="D683" s="57">
        <v>0</v>
      </c>
      <c r="E683" s="48">
        <f t="shared" si="21"/>
        <v>-1.5963999999999885</v>
      </c>
    </row>
    <row r="684" spans="1:5" ht="12.75">
      <c r="A684" s="57">
        <v>145256500</v>
      </c>
      <c r="B684" s="48">
        <f t="shared" si="20"/>
        <v>145.2565</v>
      </c>
      <c r="C684" s="48">
        <v>-131.1821</v>
      </c>
      <c r="D684" s="57">
        <v>0</v>
      </c>
      <c r="E684" s="48">
        <f t="shared" si="21"/>
        <v>-1.1820999999999913</v>
      </c>
    </row>
    <row r="685" spans="1:5" ht="12.75">
      <c r="A685" s="57">
        <v>145256525</v>
      </c>
      <c r="B685" s="48">
        <f t="shared" si="20"/>
        <v>145.256525</v>
      </c>
      <c r="C685" s="48">
        <v>-129.7241</v>
      </c>
      <c r="D685" s="57">
        <v>0</v>
      </c>
      <c r="E685" s="48">
        <f t="shared" si="21"/>
        <v>0.27590000000000714</v>
      </c>
    </row>
    <row r="686" spans="1:5" ht="12.75">
      <c r="A686" s="57">
        <v>145256550</v>
      </c>
      <c r="B686" s="48">
        <f t="shared" si="20"/>
        <v>145.25655</v>
      </c>
      <c r="C686" s="48">
        <v>-130.1517</v>
      </c>
      <c r="D686" s="57">
        <v>0</v>
      </c>
      <c r="E686" s="48">
        <f t="shared" si="21"/>
        <v>-0.15170000000000528</v>
      </c>
    </row>
    <row r="687" spans="1:5" ht="12.75">
      <c r="A687" s="57">
        <v>145256575</v>
      </c>
      <c r="B687" s="48">
        <f t="shared" si="20"/>
        <v>145.256575</v>
      </c>
      <c r="C687" s="48">
        <v>-129.8373</v>
      </c>
      <c r="D687" s="57">
        <v>0</v>
      </c>
      <c r="E687" s="48">
        <f t="shared" si="21"/>
        <v>0.16270000000000095</v>
      </c>
    </row>
    <row r="688" spans="1:5" ht="12.75">
      <c r="A688" s="57">
        <v>145256600</v>
      </c>
      <c r="B688" s="48">
        <f t="shared" si="20"/>
        <v>145.2566</v>
      </c>
      <c r="C688" s="48">
        <v>-129.035</v>
      </c>
      <c r="D688" s="57">
        <v>0</v>
      </c>
      <c r="E688" s="48">
        <f t="shared" si="21"/>
        <v>0.9650000000000034</v>
      </c>
    </row>
    <row r="689" spans="1:5" ht="12.75">
      <c r="A689" s="57">
        <v>145256625</v>
      </c>
      <c r="B689" s="48">
        <f t="shared" si="20"/>
        <v>145.256625</v>
      </c>
      <c r="C689" s="48">
        <v>-129.8651</v>
      </c>
      <c r="D689" s="57">
        <v>0</v>
      </c>
      <c r="E689" s="48">
        <f t="shared" si="21"/>
        <v>0.13489999999998759</v>
      </c>
    </row>
    <row r="690" spans="1:5" ht="12.75">
      <c r="A690" s="57">
        <v>145256650</v>
      </c>
      <c r="B690" s="48">
        <f t="shared" si="20"/>
        <v>145.25665</v>
      </c>
      <c r="C690" s="48">
        <v>-128.7379</v>
      </c>
      <c r="D690" s="57">
        <v>0</v>
      </c>
      <c r="E690" s="48">
        <f t="shared" si="21"/>
        <v>1.2621000000000038</v>
      </c>
    </row>
    <row r="691" spans="1:5" ht="12.75">
      <c r="A691" s="57">
        <v>145256675</v>
      </c>
      <c r="B691" s="48">
        <f t="shared" si="20"/>
        <v>145.256675</v>
      </c>
      <c r="C691" s="48">
        <v>-128.8492</v>
      </c>
      <c r="D691" s="57">
        <v>0</v>
      </c>
      <c r="E691" s="48">
        <f t="shared" si="21"/>
        <v>1.1508000000000038</v>
      </c>
    </row>
    <row r="692" spans="1:5" ht="12.75">
      <c r="A692" s="57">
        <v>145256700</v>
      </c>
      <c r="B692" s="48">
        <f t="shared" si="20"/>
        <v>145.2567</v>
      </c>
      <c r="C692" s="48">
        <v>-130.5371</v>
      </c>
      <c r="D692" s="57">
        <v>0</v>
      </c>
      <c r="E692" s="48">
        <f t="shared" si="21"/>
        <v>-0.5371000000000095</v>
      </c>
    </row>
    <row r="693" spans="1:5" ht="12.75">
      <c r="A693" s="57">
        <v>145256725</v>
      </c>
      <c r="B693" s="48">
        <f t="shared" si="20"/>
        <v>145.256725</v>
      </c>
      <c r="C693" s="48">
        <v>-130.2188</v>
      </c>
      <c r="D693" s="57">
        <v>0</v>
      </c>
      <c r="E693" s="48">
        <f t="shared" si="21"/>
        <v>-0.21879999999998745</v>
      </c>
    </row>
    <row r="694" spans="1:5" ht="12.75">
      <c r="A694" s="57">
        <v>145256750</v>
      </c>
      <c r="B694" s="48">
        <f t="shared" si="20"/>
        <v>145.25675</v>
      </c>
      <c r="C694" s="48">
        <v>-130.6906</v>
      </c>
      <c r="D694" s="57">
        <v>0</v>
      </c>
      <c r="E694" s="48">
        <f t="shared" si="21"/>
        <v>-0.6905999999999892</v>
      </c>
    </row>
    <row r="695" spans="1:5" ht="12.75">
      <c r="A695" s="57">
        <v>145256775</v>
      </c>
      <c r="B695" s="48">
        <f t="shared" si="20"/>
        <v>145.256775</v>
      </c>
      <c r="C695" s="48">
        <v>-129.8021</v>
      </c>
      <c r="D695" s="57">
        <v>0</v>
      </c>
      <c r="E695" s="48">
        <f t="shared" si="21"/>
        <v>0.19790000000000418</v>
      </c>
    </row>
    <row r="696" spans="1:5" ht="12.75">
      <c r="A696" s="57">
        <v>145256800</v>
      </c>
      <c r="B696" s="48">
        <f t="shared" si="20"/>
        <v>145.2568</v>
      </c>
      <c r="C696" s="48">
        <v>-129.9401</v>
      </c>
      <c r="D696" s="57">
        <v>0</v>
      </c>
      <c r="E696" s="48">
        <f t="shared" si="21"/>
        <v>0.059899999999998954</v>
      </c>
    </row>
    <row r="697" spans="1:5" ht="12.75">
      <c r="A697" s="57">
        <v>145256825</v>
      </c>
      <c r="B697" s="48">
        <f t="shared" si="20"/>
        <v>145.256825</v>
      </c>
      <c r="C697" s="48">
        <v>-130.9726</v>
      </c>
      <c r="D697" s="57">
        <v>0</v>
      </c>
      <c r="E697" s="48">
        <f t="shared" si="21"/>
        <v>-0.9725999999999999</v>
      </c>
    </row>
    <row r="698" spans="1:5" ht="12.75">
      <c r="A698" s="57">
        <v>145256850</v>
      </c>
      <c r="B698" s="48">
        <f t="shared" si="20"/>
        <v>145.25685</v>
      </c>
      <c r="C698" s="48">
        <v>-130.6951</v>
      </c>
      <c r="D698" s="57">
        <v>0</v>
      </c>
      <c r="E698" s="48">
        <f t="shared" si="21"/>
        <v>-0.6950999999999965</v>
      </c>
    </row>
    <row r="699" spans="1:5" ht="12.75">
      <c r="A699" s="57">
        <v>145256875</v>
      </c>
      <c r="B699" s="48">
        <f t="shared" si="20"/>
        <v>145.256875</v>
      </c>
      <c r="C699" s="48">
        <v>-130.1887</v>
      </c>
      <c r="D699" s="57">
        <v>0</v>
      </c>
      <c r="E699" s="48">
        <f t="shared" si="21"/>
        <v>-0.18870000000001141</v>
      </c>
    </row>
    <row r="700" spans="1:5" ht="12.75">
      <c r="A700" s="57">
        <v>145256900</v>
      </c>
      <c r="B700" s="48">
        <f t="shared" si="20"/>
        <v>145.2569</v>
      </c>
      <c r="C700" s="48">
        <v>-131.0674</v>
      </c>
      <c r="D700" s="57">
        <v>0</v>
      </c>
      <c r="E700" s="48">
        <f t="shared" si="21"/>
        <v>-1.0673999999999921</v>
      </c>
    </row>
    <row r="701" spans="1:5" ht="12.75">
      <c r="A701" s="57">
        <v>145256925</v>
      </c>
      <c r="B701" s="48">
        <f t="shared" si="20"/>
        <v>145.256925</v>
      </c>
      <c r="C701" s="48">
        <v>-131.3295</v>
      </c>
      <c r="D701" s="57">
        <v>0</v>
      </c>
      <c r="E701" s="48">
        <f t="shared" si="21"/>
        <v>-1.329499999999996</v>
      </c>
    </row>
    <row r="702" spans="1:5" ht="12.75">
      <c r="A702" s="57">
        <v>145256950</v>
      </c>
      <c r="B702" s="48">
        <f t="shared" si="20"/>
        <v>145.25695</v>
      </c>
      <c r="C702" s="48">
        <v>-132.2484</v>
      </c>
      <c r="D702" s="57">
        <v>0</v>
      </c>
      <c r="E702" s="48">
        <f t="shared" si="21"/>
        <v>-2.2484000000000037</v>
      </c>
    </row>
    <row r="703" spans="1:5" ht="12.75">
      <c r="A703" s="57">
        <v>145256975</v>
      </c>
      <c r="B703" s="48">
        <f t="shared" si="20"/>
        <v>145.256975</v>
      </c>
      <c r="C703" s="48">
        <v>-132.0624</v>
      </c>
      <c r="D703" s="57">
        <v>0</v>
      </c>
      <c r="E703" s="48">
        <f t="shared" si="21"/>
        <v>-2.0623999999999967</v>
      </c>
    </row>
    <row r="704" spans="1:5" ht="12.75">
      <c r="A704" s="57">
        <v>145257000</v>
      </c>
      <c r="B704" s="48">
        <f t="shared" si="20"/>
        <v>145.257</v>
      </c>
      <c r="C704" s="48">
        <v>-130.9284</v>
      </c>
      <c r="D704" s="57">
        <v>0</v>
      </c>
      <c r="E704" s="48">
        <f t="shared" si="21"/>
        <v>-0.9284000000000106</v>
      </c>
    </row>
    <row r="705" spans="1:5" ht="12.75">
      <c r="A705" s="57">
        <v>145257025</v>
      </c>
      <c r="B705" s="48">
        <f t="shared" si="20"/>
        <v>145.257025</v>
      </c>
      <c r="C705" s="48">
        <v>-129.0645</v>
      </c>
      <c r="D705" s="57">
        <v>0</v>
      </c>
      <c r="E705" s="48">
        <f t="shared" si="21"/>
        <v>0.9354999999999905</v>
      </c>
    </row>
    <row r="706" spans="1:5" ht="12.75">
      <c r="A706" s="57">
        <v>145257050</v>
      </c>
      <c r="B706" s="48">
        <f t="shared" si="20"/>
        <v>145.25705</v>
      </c>
      <c r="C706" s="48">
        <v>-129.7304</v>
      </c>
      <c r="D706" s="57">
        <v>0</v>
      </c>
      <c r="E706" s="48">
        <f t="shared" si="21"/>
        <v>0.26959999999999695</v>
      </c>
    </row>
    <row r="707" spans="1:5" ht="12.75">
      <c r="A707" s="57">
        <v>145257075</v>
      </c>
      <c r="B707" s="48">
        <f t="shared" si="20"/>
        <v>145.257075</v>
      </c>
      <c r="C707" s="48">
        <v>-129.9438</v>
      </c>
      <c r="D707" s="57">
        <v>0</v>
      </c>
      <c r="E707" s="48">
        <f t="shared" si="21"/>
        <v>0.056199999999989814</v>
      </c>
    </row>
    <row r="708" spans="1:5" ht="12.75">
      <c r="A708" s="57">
        <v>145257100</v>
      </c>
      <c r="B708" s="48">
        <f t="shared" si="20"/>
        <v>145.2571</v>
      </c>
      <c r="C708" s="48">
        <v>-129.65</v>
      </c>
      <c r="D708" s="57">
        <v>0</v>
      </c>
      <c r="E708" s="48">
        <f t="shared" si="21"/>
        <v>0.3499999999999943</v>
      </c>
    </row>
    <row r="709" spans="1:5" ht="12.75">
      <c r="A709" s="57">
        <v>145257125</v>
      </c>
      <c r="B709" s="48">
        <f t="shared" si="20"/>
        <v>145.257125</v>
      </c>
      <c r="C709" s="48">
        <v>-128.2991</v>
      </c>
      <c r="D709" s="57">
        <v>0</v>
      </c>
      <c r="E709" s="48">
        <f t="shared" si="21"/>
        <v>1.70089999999999</v>
      </c>
    </row>
    <row r="710" spans="1:5" ht="12.75">
      <c r="A710" s="57">
        <v>145257150</v>
      </c>
      <c r="B710" s="48">
        <f t="shared" si="20"/>
        <v>145.25715</v>
      </c>
      <c r="C710" s="48">
        <v>-129.0238</v>
      </c>
      <c r="D710" s="57">
        <v>0</v>
      </c>
      <c r="E710" s="48">
        <f t="shared" si="21"/>
        <v>0.9762000000000057</v>
      </c>
    </row>
    <row r="711" spans="1:5" ht="12.75">
      <c r="A711" s="57">
        <v>145257175</v>
      </c>
      <c r="B711" s="48">
        <f t="shared" si="20"/>
        <v>145.257175</v>
      </c>
      <c r="C711" s="48">
        <v>-129.6695</v>
      </c>
      <c r="D711" s="57">
        <v>0</v>
      </c>
      <c r="E711" s="48">
        <f t="shared" si="21"/>
        <v>0.3305000000000007</v>
      </c>
    </row>
    <row r="712" spans="1:5" ht="12.75">
      <c r="A712" s="57">
        <v>145257200</v>
      </c>
      <c r="B712" s="48">
        <f t="shared" si="20"/>
        <v>145.2572</v>
      </c>
      <c r="C712" s="48">
        <v>-130.2153</v>
      </c>
      <c r="D712" s="57">
        <v>0</v>
      </c>
      <c r="E712" s="48">
        <f t="shared" si="21"/>
        <v>-0.21530000000001337</v>
      </c>
    </row>
    <row r="713" spans="1:5" ht="12.75">
      <c r="A713" s="57">
        <v>145257225</v>
      </c>
      <c r="B713" s="48">
        <f t="shared" si="20"/>
        <v>145.257225</v>
      </c>
      <c r="C713" s="48">
        <v>-130.2457</v>
      </c>
      <c r="D713" s="57">
        <v>0</v>
      </c>
      <c r="E713" s="48">
        <f t="shared" si="21"/>
        <v>-0.24569999999999936</v>
      </c>
    </row>
    <row r="714" spans="1:5" ht="12.75">
      <c r="A714" s="57">
        <v>145257250</v>
      </c>
      <c r="B714" s="48">
        <f t="shared" si="20"/>
        <v>145.25725</v>
      </c>
      <c r="C714" s="48">
        <v>-129.6883</v>
      </c>
      <c r="D714" s="57">
        <v>0</v>
      </c>
      <c r="E714" s="48">
        <f t="shared" si="21"/>
        <v>0.31170000000000186</v>
      </c>
    </row>
    <row r="715" spans="1:5" ht="12.75">
      <c r="A715" s="57">
        <v>145257275</v>
      </c>
      <c r="B715" s="48">
        <f t="shared" si="20"/>
        <v>145.257275</v>
      </c>
      <c r="C715" s="48">
        <v>-129.4793</v>
      </c>
      <c r="D715" s="57">
        <v>0</v>
      </c>
      <c r="E715" s="48">
        <f t="shared" si="21"/>
        <v>0.520700000000005</v>
      </c>
    </row>
    <row r="716" spans="1:5" ht="12.75">
      <c r="A716" s="57">
        <v>145257300</v>
      </c>
      <c r="B716" s="48">
        <f t="shared" si="20"/>
        <v>145.2573</v>
      </c>
      <c r="C716" s="48">
        <v>-130.4536</v>
      </c>
      <c r="D716" s="57">
        <v>0</v>
      </c>
      <c r="E716" s="48">
        <f t="shared" si="21"/>
        <v>-0.45359999999999445</v>
      </c>
    </row>
    <row r="717" spans="1:5" ht="12.75">
      <c r="A717" s="57">
        <v>145257325</v>
      </c>
      <c r="B717" s="48">
        <f t="shared" si="20"/>
        <v>145.257325</v>
      </c>
      <c r="C717" s="48">
        <v>-131.0522</v>
      </c>
      <c r="D717" s="57">
        <v>0</v>
      </c>
      <c r="E717" s="48">
        <f t="shared" si="21"/>
        <v>-1.0521999999999991</v>
      </c>
    </row>
    <row r="718" spans="1:5" ht="12.75">
      <c r="A718" s="57">
        <v>145257350</v>
      </c>
      <c r="B718" s="48">
        <f t="shared" si="20"/>
        <v>145.25735</v>
      </c>
      <c r="C718" s="48">
        <v>-130.9362</v>
      </c>
      <c r="D718" s="57">
        <v>0</v>
      </c>
      <c r="E718" s="48">
        <f t="shared" si="21"/>
        <v>-0.9362000000000137</v>
      </c>
    </row>
    <row r="719" spans="1:5" ht="12.75">
      <c r="A719" s="57">
        <v>145257375</v>
      </c>
      <c r="B719" s="48">
        <f t="shared" si="20"/>
        <v>145.257375</v>
      </c>
      <c r="C719" s="48">
        <v>-130.5215</v>
      </c>
      <c r="D719" s="57">
        <v>0</v>
      </c>
      <c r="E719" s="48">
        <f t="shared" si="21"/>
        <v>-0.5215000000000032</v>
      </c>
    </row>
    <row r="720" spans="1:5" ht="12.75">
      <c r="A720" s="57">
        <v>145257400</v>
      </c>
      <c r="B720" s="48">
        <f t="shared" si="20"/>
        <v>145.2574</v>
      </c>
      <c r="C720" s="48">
        <v>-129.5496</v>
      </c>
      <c r="D720" s="57">
        <v>0</v>
      </c>
      <c r="E720" s="48">
        <f t="shared" si="21"/>
        <v>0.4504000000000019</v>
      </c>
    </row>
    <row r="721" spans="1:5" ht="12.75">
      <c r="A721" s="57">
        <v>145257425</v>
      </c>
      <c r="B721" s="48">
        <f aca="true" t="shared" si="22" ref="B721:B784">A721/(10^6)</f>
        <v>145.257425</v>
      </c>
      <c r="C721" s="48">
        <v>-131.1242</v>
      </c>
      <c r="D721" s="57">
        <v>0</v>
      </c>
      <c r="E721" s="48">
        <f aca="true" t="shared" si="23" ref="E721:E784">C721+130</f>
        <v>-1.1242000000000019</v>
      </c>
    </row>
    <row r="722" spans="1:5" ht="12.75">
      <c r="A722" s="57">
        <v>145257450</v>
      </c>
      <c r="B722" s="48">
        <f t="shared" si="22"/>
        <v>145.25745</v>
      </c>
      <c r="C722" s="48">
        <v>-130.0591</v>
      </c>
      <c r="D722" s="57">
        <v>0</v>
      </c>
      <c r="E722" s="48">
        <f t="shared" si="23"/>
        <v>-0.05910000000000082</v>
      </c>
    </row>
    <row r="723" spans="1:5" ht="12.75">
      <c r="A723" s="57">
        <v>145257475</v>
      </c>
      <c r="B723" s="48">
        <f t="shared" si="22"/>
        <v>145.257475</v>
      </c>
      <c r="C723" s="48">
        <v>-130.2029</v>
      </c>
      <c r="D723" s="57">
        <v>0</v>
      </c>
      <c r="E723" s="48">
        <f t="shared" si="23"/>
        <v>-0.20289999999999964</v>
      </c>
    </row>
    <row r="724" spans="1:5" ht="12.75">
      <c r="A724" s="57">
        <v>145257500</v>
      </c>
      <c r="B724" s="48">
        <f t="shared" si="22"/>
        <v>145.2575</v>
      </c>
      <c r="C724" s="48">
        <v>-130.7197</v>
      </c>
      <c r="D724" s="57">
        <v>0</v>
      </c>
      <c r="E724" s="48">
        <f t="shared" si="23"/>
        <v>-0.7196999999999889</v>
      </c>
    </row>
    <row r="725" spans="1:5" ht="12.75">
      <c r="A725" s="57">
        <v>145257525</v>
      </c>
      <c r="B725" s="48">
        <f t="shared" si="22"/>
        <v>145.257525</v>
      </c>
      <c r="C725" s="48">
        <v>-129.8124</v>
      </c>
      <c r="D725" s="57">
        <v>0</v>
      </c>
      <c r="E725" s="48">
        <f t="shared" si="23"/>
        <v>0.18760000000000332</v>
      </c>
    </row>
    <row r="726" spans="1:5" ht="12.75">
      <c r="A726" s="57">
        <v>145257550</v>
      </c>
      <c r="B726" s="48">
        <f t="shared" si="22"/>
        <v>145.25755</v>
      </c>
      <c r="C726" s="48">
        <v>-131.2491</v>
      </c>
      <c r="D726" s="57">
        <v>0</v>
      </c>
      <c r="E726" s="48">
        <f t="shared" si="23"/>
        <v>-1.2490999999999985</v>
      </c>
    </row>
    <row r="727" spans="1:5" ht="12.75">
      <c r="A727" s="57">
        <v>145257575</v>
      </c>
      <c r="B727" s="48">
        <f t="shared" si="22"/>
        <v>145.257575</v>
      </c>
      <c r="C727" s="48">
        <v>-132.0509</v>
      </c>
      <c r="D727" s="57">
        <v>0</v>
      </c>
      <c r="E727" s="48">
        <f t="shared" si="23"/>
        <v>-2.050900000000013</v>
      </c>
    </row>
    <row r="728" spans="1:5" ht="12.75">
      <c r="A728" s="57">
        <v>145257600</v>
      </c>
      <c r="B728" s="48">
        <f t="shared" si="22"/>
        <v>145.2576</v>
      </c>
      <c r="C728" s="48">
        <v>-132.3426</v>
      </c>
      <c r="D728" s="57">
        <v>0</v>
      </c>
      <c r="E728" s="48">
        <f t="shared" si="23"/>
        <v>-2.3426000000000045</v>
      </c>
    </row>
    <row r="729" spans="1:5" ht="12.75">
      <c r="A729" s="57">
        <v>145257625</v>
      </c>
      <c r="B729" s="48">
        <f t="shared" si="22"/>
        <v>145.257625</v>
      </c>
      <c r="C729" s="48">
        <v>-129.7753</v>
      </c>
      <c r="D729" s="57">
        <v>0</v>
      </c>
      <c r="E729" s="48">
        <f t="shared" si="23"/>
        <v>0.22470000000001278</v>
      </c>
    </row>
    <row r="730" spans="1:5" ht="12.75">
      <c r="A730" s="57">
        <v>145257650</v>
      </c>
      <c r="B730" s="48">
        <f t="shared" si="22"/>
        <v>145.25765</v>
      </c>
      <c r="C730" s="48">
        <v>-128.9437</v>
      </c>
      <c r="D730" s="57">
        <v>0</v>
      </c>
      <c r="E730" s="48">
        <f t="shared" si="23"/>
        <v>1.0562999999999931</v>
      </c>
    </row>
    <row r="731" spans="1:5" ht="12.75">
      <c r="A731" s="57">
        <v>145257675</v>
      </c>
      <c r="B731" s="48">
        <f t="shared" si="22"/>
        <v>145.257675</v>
      </c>
      <c r="C731" s="48">
        <v>-129.909</v>
      </c>
      <c r="D731" s="57">
        <v>0</v>
      </c>
      <c r="E731" s="48">
        <f t="shared" si="23"/>
        <v>0.09100000000000819</v>
      </c>
    </row>
    <row r="732" spans="1:5" ht="12.75">
      <c r="A732" s="57">
        <v>145257700</v>
      </c>
      <c r="B732" s="48">
        <f t="shared" si="22"/>
        <v>145.2577</v>
      </c>
      <c r="C732" s="48">
        <v>-130.2079</v>
      </c>
      <c r="D732" s="57">
        <v>0</v>
      </c>
      <c r="E732" s="48">
        <f t="shared" si="23"/>
        <v>-0.2078999999999951</v>
      </c>
    </row>
    <row r="733" spans="1:5" ht="12.75">
      <c r="A733" s="57">
        <v>145257725</v>
      </c>
      <c r="B733" s="48">
        <f t="shared" si="22"/>
        <v>145.257725</v>
      </c>
      <c r="C733" s="48">
        <v>-130.6202</v>
      </c>
      <c r="D733" s="57">
        <v>0</v>
      </c>
      <c r="E733" s="48">
        <f t="shared" si="23"/>
        <v>-0.6202000000000112</v>
      </c>
    </row>
    <row r="734" spans="1:5" ht="12.75">
      <c r="A734" s="57">
        <v>145257750</v>
      </c>
      <c r="B734" s="48">
        <f t="shared" si="22"/>
        <v>145.25775</v>
      </c>
      <c r="C734" s="48">
        <v>-129.6133</v>
      </c>
      <c r="D734" s="57">
        <v>0</v>
      </c>
      <c r="E734" s="48">
        <f t="shared" si="23"/>
        <v>0.3866999999999905</v>
      </c>
    </row>
    <row r="735" spans="1:5" ht="12.75">
      <c r="A735" s="57">
        <v>145257775</v>
      </c>
      <c r="B735" s="48">
        <f t="shared" si="22"/>
        <v>145.257775</v>
      </c>
      <c r="C735" s="48">
        <v>-128.6453</v>
      </c>
      <c r="D735" s="57">
        <v>0</v>
      </c>
      <c r="E735" s="48">
        <f t="shared" si="23"/>
        <v>1.3547000000000082</v>
      </c>
    </row>
    <row r="736" spans="1:5" ht="12.75">
      <c r="A736" s="57">
        <v>145257800</v>
      </c>
      <c r="B736" s="48">
        <f t="shared" si="22"/>
        <v>145.2578</v>
      </c>
      <c r="C736" s="48">
        <v>-129.3656</v>
      </c>
      <c r="D736" s="57">
        <v>0</v>
      </c>
      <c r="E736" s="48">
        <f t="shared" si="23"/>
        <v>0.6343999999999994</v>
      </c>
    </row>
    <row r="737" spans="1:5" ht="12.75">
      <c r="A737" s="57">
        <v>145257825</v>
      </c>
      <c r="B737" s="48">
        <f t="shared" si="22"/>
        <v>145.257825</v>
      </c>
      <c r="C737" s="48">
        <v>-129.4043</v>
      </c>
      <c r="D737" s="57">
        <v>0</v>
      </c>
      <c r="E737" s="48">
        <f t="shared" si="23"/>
        <v>0.5956999999999937</v>
      </c>
    </row>
    <row r="738" spans="1:5" ht="12.75">
      <c r="A738" s="57">
        <v>145257850</v>
      </c>
      <c r="B738" s="48">
        <f t="shared" si="22"/>
        <v>145.25785</v>
      </c>
      <c r="C738" s="48">
        <v>-131.3732</v>
      </c>
      <c r="D738" s="57">
        <v>0</v>
      </c>
      <c r="E738" s="48">
        <f t="shared" si="23"/>
        <v>-1.373199999999997</v>
      </c>
    </row>
    <row r="739" spans="1:5" ht="12.75">
      <c r="A739" s="57">
        <v>145257875</v>
      </c>
      <c r="B739" s="48">
        <f t="shared" si="22"/>
        <v>145.257875</v>
      </c>
      <c r="C739" s="48">
        <v>-132.0546</v>
      </c>
      <c r="D739" s="57">
        <v>0</v>
      </c>
      <c r="E739" s="48">
        <f t="shared" si="23"/>
        <v>-2.0545999999999935</v>
      </c>
    </row>
    <row r="740" spans="1:5" ht="12.75">
      <c r="A740" s="57">
        <v>145257900</v>
      </c>
      <c r="B740" s="48">
        <f t="shared" si="22"/>
        <v>145.2579</v>
      </c>
      <c r="C740" s="48">
        <v>-129.3611</v>
      </c>
      <c r="D740" s="57">
        <v>0</v>
      </c>
      <c r="E740" s="48">
        <f t="shared" si="23"/>
        <v>0.6389000000000067</v>
      </c>
    </row>
    <row r="741" spans="1:5" ht="12.75">
      <c r="A741" s="57">
        <v>145257925</v>
      </c>
      <c r="B741" s="48">
        <f t="shared" si="22"/>
        <v>145.257925</v>
      </c>
      <c r="C741" s="48">
        <v>-128.72</v>
      </c>
      <c r="D741" s="57">
        <v>0</v>
      </c>
      <c r="E741" s="48">
        <f t="shared" si="23"/>
        <v>1.2800000000000011</v>
      </c>
    </row>
    <row r="742" spans="1:5" ht="12.75">
      <c r="A742" s="57">
        <v>145257950</v>
      </c>
      <c r="B742" s="48">
        <f t="shared" si="22"/>
        <v>145.25795</v>
      </c>
      <c r="C742" s="48">
        <v>-129.4138</v>
      </c>
      <c r="D742" s="57">
        <v>0</v>
      </c>
      <c r="E742" s="48">
        <f t="shared" si="23"/>
        <v>0.586199999999991</v>
      </c>
    </row>
    <row r="743" spans="1:5" ht="12.75">
      <c r="A743" s="57">
        <v>145257975</v>
      </c>
      <c r="B743" s="48">
        <f t="shared" si="22"/>
        <v>145.257975</v>
      </c>
      <c r="C743" s="48">
        <v>-129.3937</v>
      </c>
      <c r="D743" s="57">
        <v>0</v>
      </c>
      <c r="E743" s="48">
        <f t="shared" si="23"/>
        <v>0.6063000000000045</v>
      </c>
    </row>
    <row r="744" spans="1:5" ht="12.75">
      <c r="A744" s="57">
        <v>145258000</v>
      </c>
      <c r="B744" s="48">
        <f t="shared" si="22"/>
        <v>145.258</v>
      </c>
      <c r="C744" s="48">
        <v>-130.0907</v>
      </c>
      <c r="D744" s="57">
        <v>0</v>
      </c>
      <c r="E744" s="48">
        <f t="shared" si="23"/>
        <v>-0.09069999999999823</v>
      </c>
    </row>
    <row r="745" spans="1:5" ht="12.75">
      <c r="A745" s="57">
        <v>145258025</v>
      </c>
      <c r="B745" s="48">
        <f t="shared" si="22"/>
        <v>145.258025</v>
      </c>
      <c r="C745" s="48">
        <v>-130.5607</v>
      </c>
      <c r="D745" s="57">
        <v>0</v>
      </c>
      <c r="E745" s="48">
        <f t="shared" si="23"/>
        <v>-0.5606999999999971</v>
      </c>
    </row>
    <row r="746" spans="1:5" ht="12.75">
      <c r="A746" s="57">
        <v>145258050</v>
      </c>
      <c r="B746" s="48">
        <f t="shared" si="22"/>
        <v>145.25805</v>
      </c>
      <c r="C746" s="48">
        <v>-129.7111</v>
      </c>
      <c r="D746" s="57">
        <v>0</v>
      </c>
      <c r="E746" s="48">
        <f t="shared" si="23"/>
        <v>0.28890000000001237</v>
      </c>
    </row>
    <row r="747" spans="1:5" ht="12.75">
      <c r="A747" s="57">
        <v>145258075</v>
      </c>
      <c r="B747" s="48">
        <f t="shared" si="22"/>
        <v>145.258075</v>
      </c>
      <c r="C747" s="48">
        <v>-130.5862</v>
      </c>
      <c r="D747" s="57">
        <v>0</v>
      </c>
      <c r="E747" s="48">
        <f t="shared" si="23"/>
        <v>-0.586199999999991</v>
      </c>
    </row>
    <row r="748" spans="1:5" ht="12.75">
      <c r="A748" s="57">
        <v>145258100</v>
      </c>
      <c r="B748" s="48">
        <f t="shared" si="22"/>
        <v>145.2581</v>
      </c>
      <c r="C748" s="48">
        <v>-129.3498</v>
      </c>
      <c r="D748" s="57">
        <v>0</v>
      </c>
      <c r="E748" s="48">
        <f t="shared" si="23"/>
        <v>0.6502000000000123</v>
      </c>
    </row>
    <row r="749" spans="1:5" ht="12.75">
      <c r="A749" s="57">
        <v>145258125</v>
      </c>
      <c r="B749" s="48">
        <f t="shared" si="22"/>
        <v>145.258125</v>
      </c>
      <c r="C749" s="48">
        <v>-129.5348</v>
      </c>
      <c r="D749" s="57">
        <v>0</v>
      </c>
      <c r="E749" s="48">
        <f t="shared" si="23"/>
        <v>0.46520000000001005</v>
      </c>
    </row>
    <row r="750" spans="1:5" ht="12.75">
      <c r="A750" s="57">
        <v>145258150</v>
      </c>
      <c r="B750" s="48">
        <f t="shared" si="22"/>
        <v>145.25815</v>
      </c>
      <c r="C750" s="48">
        <v>-128.9361</v>
      </c>
      <c r="D750" s="57">
        <v>0</v>
      </c>
      <c r="E750" s="48">
        <f t="shared" si="23"/>
        <v>1.0638999999999896</v>
      </c>
    </row>
    <row r="751" spans="1:5" ht="12.75">
      <c r="A751" s="57">
        <v>145258175</v>
      </c>
      <c r="B751" s="48">
        <f t="shared" si="22"/>
        <v>145.258175</v>
      </c>
      <c r="C751" s="48">
        <v>-128.7483</v>
      </c>
      <c r="D751" s="57">
        <v>0</v>
      </c>
      <c r="E751" s="48">
        <f t="shared" si="23"/>
        <v>1.2516999999999996</v>
      </c>
    </row>
    <row r="752" spans="1:5" ht="12.75">
      <c r="A752" s="57">
        <v>145258200</v>
      </c>
      <c r="B752" s="48">
        <f t="shared" si="22"/>
        <v>145.2582</v>
      </c>
      <c r="C752" s="48">
        <v>-129.6099</v>
      </c>
      <c r="D752" s="57">
        <v>0</v>
      </c>
      <c r="E752" s="48">
        <f t="shared" si="23"/>
        <v>0.3900999999999897</v>
      </c>
    </row>
    <row r="753" spans="1:5" ht="12.75">
      <c r="A753" s="57">
        <v>145258225</v>
      </c>
      <c r="B753" s="48">
        <f t="shared" si="22"/>
        <v>145.258225</v>
      </c>
      <c r="C753" s="48">
        <v>-129.8039</v>
      </c>
      <c r="D753" s="57">
        <v>0</v>
      </c>
      <c r="E753" s="48">
        <f t="shared" si="23"/>
        <v>0.19610000000000127</v>
      </c>
    </row>
    <row r="754" spans="1:5" ht="12.75">
      <c r="A754" s="57">
        <v>145258250</v>
      </c>
      <c r="B754" s="48">
        <f t="shared" si="22"/>
        <v>145.25825</v>
      </c>
      <c r="C754" s="48">
        <v>-130.84</v>
      </c>
      <c r="D754" s="57">
        <v>0</v>
      </c>
      <c r="E754" s="48">
        <f t="shared" si="23"/>
        <v>-0.8400000000000034</v>
      </c>
    </row>
    <row r="755" spans="1:5" ht="12.75">
      <c r="A755" s="57">
        <v>145258275</v>
      </c>
      <c r="B755" s="48">
        <f t="shared" si="22"/>
        <v>145.258275</v>
      </c>
      <c r="C755" s="48">
        <v>-131.8955</v>
      </c>
      <c r="D755" s="57">
        <v>0</v>
      </c>
      <c r="E755" s="48">
        <f t="shared" si="23"/>
        <v>-1.8954999999999984</v>
      </c>
    </row>
    <row r="756" spans="1:5" ht="12.75">
      <c r="A756" s="57">
        <v>145258300</v>
      </c>
      <c r="B756" s="48">
        <f t="shared" si="22"/>
        <v>145.2583</v>
      </c>
      <c r="C756" s="48">
        <v>-130.7823</v>
      </c>
      <c r="D756" s="57">
        <v>0</v>
      </c>
      <c r="E756" s="48">
        <f t="shared" si="23"/>
        <v>-0.7822999999999922</v>
      </c>
    </row>
    <row r="757" spans="1:5" ht="12.75">
      <c r="A757" s="57">
        <v>145258325</v>
      </c>
      <c r="B757" s="48">
        <f t="shared" si="22"/>
        <v>145.258325</v>
      </c>
      <c r="C757" s="48">
        <v>-129.7634</v>
      </c>
      <c r="D757" s="57">
        <v>0</v>
      </c>
      <c r="E757" s="48">
        <f t="shared" si="23"/>
        <v>0.2366000000000099</v>
      </c>
    </row>
    <row r="758" spans="1:5" ht="12.75">
      <c r="A758" s="57">
        <v>145258350</v>
      </c>
      <c r="B758" s="48">
        <f t="shared" si="22"/>
        <v>145.25835</v>
      </c>
      <c r="C758" s="48">
        <v>-129.1492</v>
      </c>
      <c r="D758" s="57">
        <v>0</v>
      </c>
      <c r="E758" s="48">
        <f t="shared" si="23"/>
        <v>0.8507999999999925</v>
      </c>
    </row>
    <row r="759" spans="1:5" ht="12.75">
      <c r="A759" s="57">
        <v>145258375</v>
      </c>
      <c r="B759" s="48">
        <f t="shared" si="22"/>
        <v>145.258375</v>
      </c>
      <c r="C759" s="48">
        <v>-129.4191</v>
      </c>
      <c r="D759" s="57">
        <v>0</v>
      </c>
      <c r="E759" s="48">
        <f t="shared" si="23"/>
        <v>0.580900000000014</v>
      </c>
    </row>
    <row r="760" spans="1:5" ht="12.75">
      <c r="A760" s="57">
        <v>145258400</v>
      </c>
      <c r="B760" s="48">
        <f t="shared" si="22"/>
        <v>145.2584</v>
      </c>
      <c r="C760" s="48">
        <v>-129.4949</v>
      </c>
      <c r="D760" s="57">
        <v>0</v>
      </c>
      <c r="E760" s="48">
        <f t="shared" si="23"/>
        <v>0.5050999999999988</v>
      </c>
    </row>
    <row r="761" spans="1:5" ht="12.75">
      <c r="A761" s="57">
        <v>145258425</v>
      </c>
      <c r="B761" s="48">
        <f t="shared" si="22"/>
        <v>145.258425</v>
      </c>
      <c r="C761" s="48">
        <v>-130.5569</v>
      </c>
      <c r="D761" s="57">
        <v>0</v>
      </c>
      <c r="E761" s="48">
        <f t="shared" si="23"/>
        <v>-0.556900000000013</v>
      </c>
    </row>
    <row r="762" spans="1:5" ht="12.75">
      <c r="A762" s="57">
        <v>145258450</v>
      </c>
      <c r="B762" s="48">
        <f t="shared" si="22"/>
        <v>145.25845</v>
      </c>
      <c r="C762" s="48">
        <v>-130.1884</v>
      </c>
      <c r="D762" s="57">
        <v>0</v>
      </c>
      <c r="E762" s="48">
        <f t="shared" si="23"/>
        <v>-0.18840000000000146</v>
      </c>
    </row>
    <row r="763" spans="1:5" ht="12.75">
      <c r="A763" s="57">
        <v>145258475</v>
      </c>
      <c r="B763" s="48">
        <f t="shared" si="22"/>
        <v>145.258475</v>
      </c>
      <c r="C763" s="48">
        <v>-130.0356</v>
      </c>
      <c r="D763" s="57">
        <v>0</v>
      </c>
      <c r="E763" s="48">
        <f t="shared" si="23"/>
        <v>-0.035599999999988086</v>
      </c>
    </row>
    <row r="764" spans="1:5" ht="12.75">
      <c r="A764" s="57">
        <v>145258500</v>
      </c>
      <c r="B764" s="48">
        <f t="shared" si="22"/>
        <v>145.2585</v>
      </c>
      <c r="C764" s="48">
        <v>-130.3664</v>
      </c>
      <c r="D764" s="57">
        <v>0</v>
      </c>
      <c r="E764" s="48">
        <f t="shared" si="23"/>
        <v>-0.3663999999999987</v>
      </c>
    </row>
    <row r="765" spans="1:5" ht="12.75">
      <c r="A765" s="57">
        <v>145258525</v>
      </c>
      <c r="B765" s="48">
        <f t="shared" si="22"/>
        <v>145.258525</v>
      </c>
      <c r="C765" s="48">
        <v>-129.4927</v>
      </c>
      <c r="D765" s="57">
        <v>0</v>
      </c>
      <c r="E765" s="48">
        <f t="shared" si="23"/>
        <v>0.5072999999999865</v>
      </c>
    </row>
    <row r="766" spans="1:5" ht="12.75">
      <c r="A766" s="57">
        <v>145258550</v>
      </c>
      <c r="B766" s="48">
        <f t="shared" si="22"/>
        <v>145.25855</v>
      </c>
      <c r="C766" s="48">
        <v>-129.58</v>
      </c>
      <c r="D766" s="57">
        <v>0</v>
      </c>
      <c r="E766" s="48">
        <f t="shared" si="23"/>
        <v>0.4199999999999875</v>
      </c>
    </row>
    <row r="767" spans="1:5" ht="12.75">
      <c r="A767" s="57">
        <v>145258575</v>
      </c>
      <c r="B767" s="48">
        <f t="shared" si="22"/>
        <v>145.258575</v>
      </c>
      <c r="C767" s="48">
        <v>-128.8833</v>
      </c>
      <c r="D767" s="57">
        <v>0</v>
      </c>
      <c r="E767" s="48">
        <f t="shared" si="23"/>
        <v>1.1167000000000087</v>
      </c>
    </row>
    <row r="768" spans="1:5" ht="12.75">
      <c r="A768" s="57">
        <v>145258600</v>
      </c>
      <c r="B768" s="48">
        <f t="shared" si="22"/>
        <v>145.2586</v>
      </c>
      <c r="C768" s="48">
        <v>-130.5492</v>
      </c>
      <c r="D768" s="57">
        <v>0</v>
      </c>
      <c r="E768" s="48">
        <f t="shared" si="23"/>
        <v>-0.5492000000000132</v>
      </c>
    </row>
    <row r="769" spans="1:5" ht="12.75">
      <c r="A769" s="57">
        <v>145258625</v>
      </c>
      <c r="B769" s="48">
        <f t="shared" si="22"/>
        <v>145.258625</v>
      </c>
      <c r="C769" s="48">
        <v>-130.7297</v>
      </c>
      <c r="D769" s="57">
        <v>0</v>
      </c>
      <c r="E769" s="48">
        <f t="shared" si="23"/>
        <v>-0.7297000000000082</v>
      </c>
    </row>
    <row r="770" spans="1:5" ht="12.75">
      <c r="A770" s="57">
        <v>145258650</v>
      </c>
      <c r="B770" s="48">
        <f t="shared" si="22"/>
        <v>145.25865</v>
      </c>
      <c r="C770" s="48">
        <v>-129.1285</v>
      </c>
      <c r="D770" s="57">
        <v>0</v>
      </c>
      <c r="E770" s="48">
        <f t="shared" si="23"/>
        <v>0.8714999999999975</v>
      </c>
    </row>
    <row r="771" spans="1:5" ht="12.75">
      <c r="A771" s="57">
        <v>145258675</v>
      </c>
      <c r="B771" s="48">
        <f t="shared" si="22"/>
        <v>145.258675</v>
      </c>
      <c r="C771" s="48">
        <v>-129.061</v>
      </c>
      <c r="D771" s="57">
        <v>0</v>
      </c>
      <c r="E771" s="48">
        <f t="shared" si="23"/>
        <v>0.938999999999993</v>
      </c>
    </row>
    <row r="772" spans="1:5" ht="12.75">
      <c r="A772" s="57">
        <v>145258700</v>
      </c>
      <c r="B772" s="48">
        <f t="shared" si="22"/>
        <v>145.2587</v>
      </c>
      <c r="C772" s="48">
        <v>-131.9676</v>
      </c>
      <c r="D772" s="57">
        <v>0</v>
      </c>
      <c r="E772" s="48">
        <f t="shared" si="23"/>
        <v>-1.9676000000000045</v>
      </c>
    </row>
    <row r="773" spans="1:5" ht="12.75">
      <c r="A773" s="57">
        <v>145258725</v>
      </c>
      <c r="B773" s="48">
        <f t="shared" si="22"/>
        <v>145.258725</v>
      </c>
      <c r="C773" s="48">
        <v>-130.3307</v>
      </c>
      <c r="D773" s="57">
        <v>0</v>
      </c>
      <c r="E773" s="48">
        <f t="shared" si="23"/>
        <v>-0.3307000000000073</v>
      </c>
    </row>
    <row r="774" spans="1:5" ht="12.75">
      <c r="A774" s="57">
        <v>145258750</v>
      </c>
      <c r="B774" s="48">
        <f t="shared" si="22"/>
        <v>145.25875</v>
      </c>
      <c r="C774" s="48">
        <v>-129.6303</v>
      </c>
      <c r="D774" s="57">
        <v>0</v>
      </c>
      <c r="E774" s="48">
        <f t="shared" si="23"/>
        <v>0.3696999999999946</v>
      </c>
    </row>
    <row r="775" spans="1:5" ht="12.75">
      <c r="A775" s="57">
        <v>145258775</v>
      </c>
      <c r="B775" s="48">
        <f t="shared" si="22"/>
        <v>145.258775</v>
      </c>
      <c r="C775" s="48">
        <v>-127.9545</v>
      </c>
      <c r="D775" s="57">
        <v>0</v>
      </c>
      <c r="E775" s="48">
        <f t="shared" si="23"/>
        <v>2.045500000000004</v>
      </c>
    </row>
    <row r="776" spans="1:5" ht="12.75">
      <c r="A776" s="57">
        <v>145258800</v>
      </c>
      <c r="B776" s="48">
        <f t="shared" si="22"/>
        <v>145.2588</v>
      </c>
      <c r="C776" s="48">
        <v>-129.0613</v>
      </c>
      <c r="D776" s="57">
        <v>0</v>
      </c>
      <c r="E776" s="48">
        <f t="shared" si="23"/>
        <v>0.9387000000000114</v>
      </c>
    </row>
    <row r="777" spans="1:5" ht="12.75">
      <c r="A777" s="57">
        <v>145258825</v>
      </c>
      <c r="B777" s="48">
        <f t="shared" si="22"/>
        <v>145.258825</v>
      </c>
      <c r="C777" s="48">
        <v>-129.5583</v>
      </c>
      <c r="D777" s="57">
        <v>0</v>
      </c>
      <c r="E777" s="48">
        <f t="shared" si="23"/>
        <v>0.4416999999999973</v>
      </c>
    </row>
    <row r="778" spans="1:5" ht="12.75">
      <c r="A778" s="57">
        <v>145258850</v>
      </c>
      <c r="B778" s="48">
        <f t="shared" si="22"/>
        <v>145.25885</v>
      </c>
      <c r="C778" s="48">
        <v>-129.5921</v>
      </c>
      <c r="D778" s="57">
        <v>0</v>
      </c>
      <c r="E778" s="48">
        <f t="shared" si="23"/>
        <v>0.40790000000001214</v>
      </c>
    </row>
    <row r="779" spans="1:5" ht="12.75">
      <c r="A779" s="57">
        <v>145258875</v>
      </c>
      <c r="B779" s="48">
        <f t="shared" si="22"/>
        <v>145.258875</v>
      </c>
      <c r="C779" s="48">
        <v>-130.9593</v>
      </c>
      <c r="D779" s="57">
        <v>0</v>
      </c>
      <c r="E779" s="48">
        <f t="shared" si="23"/>
        <v>-0.9593000000000131</v>
      </c>
    </row>
    <row r="780" spans="1:5" ht="12.75">
      <c r="A780" s="57">
        <v>145258900</v>
      </c>
      <c r="B780" s="48">
        <f t="shared" si="22"/>
        <v>145.2589</v>
      </c>
      <c r="C780" s="48">
        <v>-131.8947</v>
      </c>
      <c r="D780" s="57">
        <v>0</v>
      </c>
      <c r="E780" s="48">
        <f t="shared" si="23"/>
        <v>-1.8947000000000003</v>
      </c>
    </row>
    <row r="781" spans="1:5" ht="12.75">
      <c r="A781" s="57">
        <v>145258925</v>
      </c>
      <c r="B781" s="48">
        <f t="shared" si="22"/>
        <v>145.258925</v>
      </c>
      <c r="C781" s="48">
        <v>-130.8804</v>
      </c>
      <c r="D781" s="57">
        <v>0</v>
      </c>
      <c r="E781" s="48">
        <f t="shared" si="23"/>
        <v>-0.8804000000000087</v>
      </c>
    </row>
    <row r="782" spans="1:5" ht="12.75">
      <c r="A782" s="57">
        <v>145258950</v>
      </c>
      <c r="B782" s="48">
        <f t="shared" si="22"/>
        <v>145.25895</v>
      </c>
      <c r="C782" s="48">
        <v>-129.3844</v>
      </c>
      <c r="D782" s="57">
        <v>0</v>
      </c>
      <c r="E782" s="48">
        <f t="shared" si="23"/>
        <v>0.6156000000000006</v>
      </c>
    </row>
    <row r="783" spans="1:5" ht="12.75">
      <c r="A783" s="57">
        <v>145258975</v>
      </c>
      <c r="B783" s="48">
        <f t="shared" si="22"/>
        <v>145.258975</v>
      </c>
      <c r="C783" s="48">
        <v>-129.2189</v>
      </c>
      <c r="D783" s="57">
        <v>0</v>
      </c>
      <c r="E783" s="48">
        <f t="shared" si="23"/>
        <v>0.7811000000000092</v>
      </c>
    </row>
    <row r="784" spans="1:5" ht="12.75">
      <c r="A784" s="57">
        <v>145259000</v>
      </c>
      <c r="B784" s="48">
        <f t="shared" si="22"/>
        <v>145.259</v>
      </c>
      <c r="C784" s="48">
        <v>-130.5183</v>
      </c>
      <c r="D784" s="57">
        <v>0</v>
      </c>
      <c r="E784" s="48">
        <f t="shared" si="23"/>
        <v>-0.5183000000000106</v>
      </c>
    </row>
    <row r="785" spans="1:5" ht="12.75">
      <c r="A785" s="57">
        <v>145259025</v>
      </c>
      <c r="B785" s="48">
        <f aca="true" t="shared" si="24" ref="B785:B816">A785/(10^6)</f>
        <v>145.259025</v>
      </c>
      <c r="C785" s="48">
        <v>-129.5691</v>
      </c>
      <c r="D785" s="57">
        <v>0</v>
      </c>
      <c r="E785" s="48">
        <f aca="true" t="shared" si="25" ref="E785:E816">C785+130</f>
        <v>0.4309000000000083</v>
      </c>
    </row>
    <row r="786" spans="1:5" ht="12.75">
      <c r="A786" s="57">
        <v>145259050</v>
      </c>
      <c r="B786" s="48">
        <f t="shared" si="24"/>
        <v>145.25905</v>
      </c>
      <c r="C786" s="48">
        <v>-129.4421</v>
      </c>
      <c r="D786" s="57">
        <v>0</v>
      </c>
      <c r="E786" s="48">
        <f t="shared" si="25"/>
        <v>0.5578999999999894</v>
      </c>
    </row>
    <row r="787" spans="1:5" ht="12.75">
      <c r="A787" s="57">
        <v>145259075</v>
      </c>
      <c r="B787" s="48">
        <f t="shared" si="24"/>
        <v>145.259075</v>
      </c>
      <c r="C787" s="48">
        <v>-131.1833</v>
      </c>
      <c r="D787" s="57">
        <v>0</v>
      </c>
      <c r="E787" s="48">
        <f t="shared" si="25"/>
        <v>-1.1833000000000027</v>
      </c>
    </row>
    <row r="788" spans="1:5" ht="12.75">
      <c r="A788" s="57">
        <v>145259100</v>
      </c>
      <c r="B788" s="48">
        <f t="shared" si="24"/>
        <v>145.2591</v>
      </c>
      <c r="C788" s="48">
        <v>-130.177</v>
      </c>
      <c r="D788" s="57">
        <v>0</v>
      </c>
      <c r="E788" s="48">
        <f t="shared" si="25"/>
        <v>-0.1769999999999925</v>
      </c>
    </row>
    <row r="789" spans="1:5" ht="12.75">
      <c r="A789" s="57">
        <v>145259125</v>
      </c>
      <c r="B789" s="48">
        <f t="shared" si="24"/>
        <v>145.259125</v>
      </c>
      <c r="C789" s="48">
        <v>-129.9318</v>
      </c>
      <c r="D789" s="57">
        <v>0</v>
      </c>
      <c r="E789" s="48">
        <f t="shared" si="25"/>
        <v>0.06819999999999027</v>
      </c>
    </row>
    <row r="790" spans="1:5" ht="12.75">
      <c r="A790" s="57">
        <v>145259150</v>
      </c>
      <c r="B790" s="48">
        <f t="shared" si="24"/>
        <v>145.25915</v>
      </c>
      <c r="C790" s="48">
        <v>-128.9039</v>
      </c>
      <c r="D790" s="57">
        <v>0</v>
      </c>
      <c r="E790" s="48">
        <f t="shared" si="25"/>
        <v>1.096100000000007</v>
      </c>
    </row>
    <row r="791" spans="1:5" ht="12.75">
      <c r="A791" s="57">
        <v>145259175</v>
      </c>
      <c r="B791" s="48">
        <f t="shared" si="24"/>
        <v>145.259175</v>
      </c>
      <c r="C791" s="48">
        <v>-129.8235</v>
      </c>
      <c r="D791" s="57">
        <v>0</v>
      </c>
      <c r="E791" s="48">
        <f t="shared" si="25"/>
        <v>0.17650000000000432</v>
      </c>
    </row>
    <row r="792" spans="1:5" ht="12.75">
      <c r="A792" s="57">
        <v>145259200</v>
      </c>
      <c r="B792" s="48">
        <f t="shared" si="24"/>
        <v>145.2592</v>
      </c>
      <c r="C792" s="48">
        <v>-130.3784</v>
      </c>
      <c r="D792" s="57">
        <v>0</v>
      </c>
      <c r="E792" s="48">
        <f t="shared" si="25"/>
        <v>-0.3783999999999992</v>
      </c>
    </row>
    <row r="793" spans="1:5" ht="12.75">
      <c r="A793" s="57">
        <v>145259225</v>
      </c>
      <c r="B793" s="48">
        <f t="shared" si="24"/>
        <v>145.259225</v>
      </c>
      <c r="C793" s="48">
        <v>-130.0692</v>
      </c>
      <c r="D793" s="57">
        <v>0</v>
      </c>
      <c r="E793" s="48">
        <f t="shared" si="25"/>
        <v>-0.06919999999999504</v>
      </c>
    </row>
    <row r="794" spans="1:5" ht="12.75">
      <c r="A794" s="57">
        <v>145259250</v>
      </c>
      <c r="B794" s="48">
        <f t="shared" si="24"/>
        <v>145.25925</v>
      </c>
      <c r="C794" s="48">
        <v>-130.0924</v>
      </c>
      <c r="D794" s="57">
        <v>0</v>
      </c>
      <c r="E794" s="48">
        <f t="shared" si="25"/>
        <v>-0.09239999999999782</v>
      </c>
    </row>
    <row r="795" spans="1:5" ht="12.75">
      <c r="A795" s="57">
        <v>145259275</v>
      </c>
      <c r="B795" s="48">
        <f t="shared" si="24"/>
        <v>145.259275</v>
      </c>
      <c r="C795" s="48">
        <v>-129.5523</v>
      </c>
      <c r="D795" s="57">
        <v>0</v>
      </c>
      <c r="E795" s="48">
        <f t="shared" si="25"/>
        <v>0.44769999999999754</v>
      </c>
    </row>
    <row r="796" spans="1:5" ht="12.75">
      <c r="A796" s="57">
        <v>145259300</v>
      </c>
      <c r="B796" s="48">
        <f t="shared" si="24"/>
        <v>145.2593</v>
      </c>
      <c r="C796" s="48">
        <v>-130.855</v>
      </c>
      <c r="D796" s="57">
        <v>0</v>
      </c>
      <c r="E796" s="48">
        <f t="shared" si="25"/>
        <v>-0.8549999999999898</v>
      </c>
    </row>
    <row r="797" spans="1:5" ht="12.75">
      <c r="A797" s="57">
        <v>145259325</v>
      </c>
      <c r="B797" s="48">
        <f t="shared" si="24"/>
        <v>145.259325</v>
      </c>
      <c r="C797" s="48">
        <v>-129.9007</v>
      </c>
      <c r="D797" s="57">
        <v>0</v>
      </c>
      <c r="E797" s="48">
        <f t="shared" si="25"/>
        <v>0.0992999999999995</v>
      </c>
    </row>
    <row r="798" spans="1:5" ht="12.75">
      <c r="A798" s="57">
        <v>145259350</v>
      </c>
      <c r="B798" s="48">
        <f t="shared" si="24"/>
        <v>145.25935</v>
      </c>
      <c r="C798" s="48">
        <v>-130.1648</v>
      </c>
      <c r="D798" s="57">
        <v>0</v>
      </c>
      <c r="E798" s="48">
        <f t="shared" si="25"/>
        <v>-0.16480000000001382</v>
      </c>
    </row>
    <row r="799" spans="1:5" ht="12.75">
      <c r="A799" s="57">
        <v>145259375</v>
      </c>
      <c r="B799" s="48">
        <f t="shared" si="24"/>
        <v>145.259375</v>
      </c>
      <c r="C799" s="48">
        <v>-130.4656</v>
      </c>
      <c r="D799" s="57">
        <v>0</v>
      </c>
      <c r="E799" s="48">
        <f t="shared" si="25"/>
        <v>-0.4655999999999949</v>
      </c>
    </row>
    <row r="800" spans="1:5" ht="12.75">
      <c r="A800" s="57">
        <v>145259400</v>
      </c>
      <c r="B800" s="48">
        <f t="shared" si="24"/>
        <v>145.2594</v>
      </c>
      <c r="C800" s="48">
        <v>-130.4842</v>
      </c>
      <c r="D800" s="57">
        <v>0</v>
      </c>
      <c r="E800" s="48">
        <f t="shared" si="25"/>
        <v>-0.4841999999999871</v>
      </c>
    </row>
    <row r="801" spans="1:5" ht="12.75">
      <c r="A801" s="57">
        <v>145259425</v>
      </c>
      <c r="B801" s="48">
        <f t="shared" si="24"/>
        <v>145.259425</v>
      </c>
      <c r="C801" s="48">
        <v>-131.203</v>
      </c>
      <c r="D801" s="57">
        <v>0</v>
      </c>
      <c r="E801" s="48">
        <f t="shared" si="25"/>
        <v>-1.203000000000003</v>
      </c>
    </row>
    <row r="802" spans="1:5" ht="12.75">
      <c r="A802" s="57">
        <v>145259450</v>
      </c>
      <c r="B802" s="48">
        <f t="shared" si="24"/>
        <v>145.25945</v>
      </c>
      <c r="C802" s="48">
        <v>-131.2536</v>
      </c>
      <c r="D802" s="57">
        <v>0</v>
      </c>
      <c r="E802" s="48">
        <f t="shared" si="25"/>
        <v>-1.2536000000000058</v>
      </c>
    </row>
    <row r="803" spans="1:5" ht="12.75">
      <c r="A803" s="57">
        <v>145259475</v>
      </c>
      <c r="B803" s="48">
        <f t="shared" si="24"/>
        <v>145.259475</v>
      </c>
      <c r="C803" s="48">
        <v>-129.6811</v>
      </c>
      <c r="D803" s="57">
        <v>0</v>
      </c>
      <c r="E803" s="48">
        <f t="shared" si="25"/>
        <v>0.3189000000000135</v>
      </c>
    </row>
    <row r="804" spans="1:5" ht="12.75">
      <c r="A804" s="57">
        <v>145259500</v>
      </c>
      <c r="B804" s="48">
        <f t="shared" si="24"/>
        <v>145.2595</v>
      </c>
      <c r="C804" s="48">
        <v>-130.5493</v>
      </c>
      <c r="D804" s="57">
        <v>0</v>
      </c>
      <c r="E804" s="48">
        <f t="shared" si="25"/>
        <v>-0.5492999999999881</v>
      </c>
    </row>
    <row r="805" spans="1:5" ht="12.75">
      <c r="A805" s="57">
        <v>145259525</v>
      </c>
      <c r="B805" s="48">
        <f t="shared" si="24"/>
        <v>145.259525</v>
      </c>
      <c r="C805" s="48">
        <v>-130.9862</v>
      </c>
      <c r="D805" s="57">
        <v>0</v>
      </c>
      <c r="E805" s="48">
        <f t="shared" si="25"/>
        <v>-0.9861999999999966</v>
      </c>
    </row>
    <row r="806" spans="1:5" ht="12.75">
      <c r="A806" s="57">
        <v>145259550</v>
      </c>
      <c r="B806" s="48">
        <f t="shared" si="24"/>
        <v>145.25955</v>
      </c>
      <c r="C806" s="48">
        <v>-131.1824</v>
      </c>
      <c r="D806" s="57">
        <v>0</v>
      </c>
      <c r="E806" s="48">
        <f t="shared" si="25"/>
        <v>-1.1824000000000012</v>
      </c>
    </row>
    <row r="807" spans="1:5" ht="12.75">
      <c r="A807" s="57">
        <v>145259575</v>
      </c>
      <c r="B807" s="48">
        <f t="shared" si="24"/>
        <v>145.259575</v>
      </c>
      <c r="C807" s="48">
        <v>-130.0238</v>
      </c>
      <c r="D807" s="57">
        <v>0</v>
      </c>
      <c r="E807" s="48">
        <f t="shared" si="25"/>
        <v>-0.02379999999999427</v>
      </c>
    </row>
    <row r="808" spans="1:5" ht="12.75">
      <c r="A808" s="57">
        <v>145259600</v>
      </c>
      <c r="B808" s="48">
        <f t="shared" si="24"/>
        <v>145.2596</v>
      </c>
      <c r="C808" s="48">
        <v>-129.7418</v>
      </c>
      <c r="D808" s="57">
        <v>0</v>
      </c>
      <c r="E808" s="48">
        <f t="shared" si="25"/>
        <v>0.258199999999988</v>
      </c>
    </row>
    <row r="809" spans="1:5" ht="12.75">
      <c r="A809" s="57">
        <v>145259625</v>
      </c>
      <c r="B809" s="48">
        <f t="shared" si="24"/>
        <v>145.259625</v>
      </c>
      <c r="C809" s="48">
        <v>-130.5457</v>
      </c>
      <c r="D809" s="57">
        <v>0</v>
      </c>
      <c r="E809" s="48">
        <f t="shared" si="25"/>
        <v>-0.5457000000000107</v>
      </c>
    </row>
    <row r="810" spans="1:5" ht="12.75">
      <c r="A810" s="57">
        <v>145259650</v>
      </c>
      <c r="B810" s="48">
        <f t="shared" si="24"/>
        <v>145.25965</v>
      </c>
      <c r="C810" s="48">
        <v>-129.6072</v>
      </c>
      <c r="D810" s="57">
        <v>0</v>
      </c>
      <c r="E810" s="48">
        <f t="shared" si="25"/>
        <v>0.39279999999999404</v>
      </c>
    </row>
    <row r="811" spans="1:5" ht="12.75">
      <c r="A811" s="57">
        <v>145259675</v>
      </c>
      <c r="B811" s="48">
        <f t="shared" si="24"/>
        <v>145.259675</v>
      </c>
      <c r="C811" s="48">
        <v>-129.9204</v>
      </c>
      <c r="D811" s="57">
        <v>0</v>
      </c>
      <c r="E811" s="48">
        <f t="shared" si="25"/>
        <v>0.07959999999999923</v>
      </c>
    </row>
    <row r="812" spans="1:5" ht="12.75">
      <c r="A812" s="57">
        <v>145259700</v>
      </c>
      <c r="B812" s="48">
        <f t="shared" si="24"/>
        <v>145.2597</v>
      </c>
      <c r="C812" s="48">
        <v>-130.895</v>
      </c>
      <c r="D812" s="57">
        <v>0</v>
      </c>
      <c r="E812" s="48">
        <f t="shared" si="25"/>
        <v>-0.8950000000000102</v>
      </c>
    </row>
    <row r="813" spans="1:5" ht="12.75">
      <c r="A813" s="57">
        <v>145259725</v>
      </c>
      <c r="B813" s="48">
        <f t="shared" si="24"/>
        <v>145.259725</v>
      </c>
      <c r="C813" s="48">
        <v>-130.1431</v>
      </c>
      <c r="D813" s="57">
        <v>0</v>
      </c>
      <c r="E813" s="48">
        <f t="shared" si="25"/>
        <v>-0.143100000000004</v>
      </c>
    </row>
    <row r="814" spans="1:5" ht="12.75">
      <c r="A814" s="57">
        <v>145259750</v>
      </c>
      <c r="B814" s="48">
        <f t="shared" si="24"/>
        <v>145.25975</v>
      </c>
      <c r="C814" s="48">
        <v>-130.0362</v>
      </c>
      <c r="D814" s="57">
        <v>0</v>
      </c>
      <c r="E814" s="48">
        <f t="shared" si="25"/>
        <v>-0.036200000000008004</v>
      </c>
    </row>
    <row r="815" spans="1:5" ht="12.75">
      <c r="A815" s="57">
        <v>145259775</v>
      </c>
      <c r="B815" s="48">
        <f t="shared" si="24"/>
        <v>145.259775</v>
      </c>
      <c r="C815" s="48">
        <v>-130.4128</v>
      </c>
      <c r="D815" s="57">
        <v>0</v>
      </c>
      <c r="E815" s="48">
        <f t="shared" si="25"/>
        <v>-0.4128000000000043</v>
      </c>
    </row>
    <row r="816" spans="1:5" ht="12.75">
      <c r="A816" s="57">
        <v>145259800</v>
      </c>
      <c r="B816" s="48">
        <f t="shared" si="24"/>
        <v>145.2598</v>
      </c>
      <c r="C816" s="48">
        <v>-129.7184</v>
      </c>
      <c r="D816" s="57">
        <v>0</v>
      </c>
      <c r="E816" s="48">
        <f t="shared" si="25"/>
        <v>0.2815999999999974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jcm</dc:creator>
  <cp:keywords/>
  <dc:description/>
  <cp:lastModifiedBy>jcm</cp:lastModifiedBy>
  <cp:lastPrinted>2010-03-30T12:13:46Z</cp:lastPrinted>
  <dcterms:created xsi:type="dcterms:W3CDTF">2010-02-24T05:28:05Z</dcterms:created>
  <cp:category/>
  <cp:version/>
  <cp:contentType/>
  <cp:contentStatus/>
</cp:coreProperties>
</file>