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720" yWindow="65456" windowWidth="16800" windowHeight="19260" tabRatio="500" firstSheet="1" activeTab="2"/>
  </bookViews>
  <sheets>
    <sheet name="scratch" sheetId="1" r:id="rId1"/>
    <sheet name="DER" sheetId="2" r:id="rId2"/>
    <sheet name="Per-Rating" sheetId="3" r:id="rId3"/>
  </sheets>
  <definedNames>
    <definedName name="_xlnm._FilterDatabase" localSheetId="1" hidden="1">'DER'!$A$1:$AC$69</definedName>
    <definedName name="_xlnm._FilterDatabase" localSheetId="0" hidden="1">'scratch'!$A$1:$B$20</definedName>
  </definedNames>
  <calcPr fullCalcOnLoad="1"/>
</workbook>
</file>

<file path=xl/sharedStrings.xml><?xml version="1.0" encoding="utf-8"?>
<sst xmlns="http://schemas.openxmlformats.org/spreadsheetml/2006/main" count="305" uniqueCount="115">
  <si>
    <t>Eff-%</t>
  </si>
  <si>
    <t>SF/G</t>
  </si>
  <si>
    <t>Eff-Value</t>
  </si>
  <si>
    <t>PR-Rating</t>
  </si>
  <si>
    <t>Sum of MLS</t>
  </si>
  <si>
    <t>ALL-Value</t>
  </si>
  <si>
    <t>PR +/-</t>
  </si>
  <si>
    <t>Rank</t>
  </si>
  <si>
    <t>FC Dallas</t>
  </si>
  <si>
    <t>Colorado Rapids</t>
  </si>
  <si>
    <t>Attempts on Goal</t>
  </si>
  <si>
    <t>Shots on Target</t>
  </si>
  <si>
    <t>Shots off Target</t>
  </si>
  <si>
    <t>Blocked Shots</t>
  </si>
  <si>
    <t>Corner Kicks</t>
  </si>
  <si>
    <t>Fouls</t>
  </si>
  <si>
    <t>Open Play Crosses</t>
  </si>
  <si>
    <t>Offsides</t>
  </si>
  <si>
    <t>First Yellow Cards</t>
  </si>
  <si>
    <t>Second Yellow Cards</t>
  </si>
  <si>
    <t>Red Cards</t>
  </si>
  <si>
    <t>Duels Won</t>
  </si>
  <si>
    <t>Duels Won %</t>
  </si>
  <si>
    <t>Total Pass</t>
  </si>
  <si>
    <t>Passing Accuracy %</t>
  </si>
  <si>
    <t>Possession</t>
  </si>
  <si>
    <t>Round</t>
  </si>
  <si>
    <t>Houston Dynamo</t>
  </si>
  <si>
    <t>D.C. United</t>
  </si>
  <si>
    <t>Vancouver Whitecaps</t>
  </si>
  <si>
    <t>Toronto FC</t>
  </si>
  <si>
    <t>Philadelphia Union</t>
  </si>
  <si>
    <t>Sporting Kansas City</t>
  </si>
  <si>
    <t>Chivas USA</t>
  </si>
  <si>
    <t>Columbus Crew</t>
  </si>
  <si>
    <t>Seattle Sounders FC</t>
  </si>
  <si>
    <t>Montreal Impact</t>
  </si>
  <si>
    <t>Chicago Fire</t>
  </si>
  <si>
    <t>New England Revolution</t>
  </si>
  <si>
    <t>Real Salt Lake</t>
  </si>
  <si>
    <t>LA Galaxy</t>
  </si>
  <si>
    <t>Portland Timbers</t>
  </si>
  <si>
    <t>New York Red Bulls</t>
  </si>
  <si>
    <t>San Jose Earthquakes</t>
  </si>
  <si>
    <t>Goals Allowed</t>
  </si>
  <si>
    <t>TimeOfPoss</t>
  </si>
  <si>
    <t>passing_acc</t>
  </si>
  <si>
    <t>Saves</t>
  </si>
  <si>
    <t>Def Rating</t>
  </si>
  <si>
    <t>DR1</t>
  </si>
  <si>
    <t>DR2</t>
  </si>
  <si>
    <t>DR3</t>
  </si>
  <si>
    <t>Defense</t>
  </si>
  <si>
    <t>DR-Sum</t>
  </si>
  <si>
    <t>Team</t>
  </si>
  <si>
    <t>Rate</t>
  </si>
  <si>
    <t>Team</t>
  </si>
  <si>
    <t>PtFactor</t>
  </si>
  <si>
    <t>Offense</t>
  </si>
  <si>
    <t>Player</t>
  </si>
  <si>
    <t>Club</t>
  </si>
  <si>
    <t>GP</t>
  </si>
  <si>
    <t>GS</t>
  </si>
  <si>
    <t>MINS</t>
  </si>
  <si>
    <t>SHTS</t>
  </si>
  <si>
    <t>SV</t>
  </si>
  <si>
    <t>GA</t>
  </si>
  <si>
    <t>GAA</t>
  </si>
  <si>
    <t>Sv%</t>
  </si>
  <si>
    <t>Dan Kennedy</t>
  </si>
  <si>
    <t>CHV</t>
  </si>
  <si>
    <t>Bill Hamid</t>
  </si>
  <si>
    <t>DC</t>
  </si>
  <si>
    <t>Jon Busch</t>
  </si>
  <si>
    <t>SJ</t>
  </si>
  <si>
    <t>Troy Perkins</t>
  </si>
  <si>
    <t>MTL</t>
  </si>
  <si>
    <t>Michael Gspurning</t>
  </si>
  <si>
    <t>SEA</t>
  </si>
  <si>
    <t>Nick Rimando</t>
  </si>
  <si>
    <t>RSL</t>
  </si>
  <si>
    <t>Joe Cannon</t>
  </si>
  <si>
    <t>VAN</t>
  </si>
  <si>
    <t>Luis Robles</t>
  </si>
  <si>
    <t>NY</t>
  </si>
  <si>
    <t>Raul Fernandez</t>
  </si>
  <si>
    <t>DAL</t>
  </si>
  <si>
    <t>Andy Gruenebaum</t>
  </si>
  <si>
    <t>CLB</t>
  </si>
  <si>
    <t>Sean Johnson</t>
  </si>
  <si>
    <t>CHI</t>
  </si>
  <si>
    <t>Joseph Bendik</t>
  </si>
  <si>
    <t>TOR</t>
  </si>
  <si>
    <t>Clint Irwin</t>
  </si>
  <si>
    <t>COL</t>
  </si>
  <si>
    <t>Tally Hall</t>
  </si>
  <si>
    <t>HOU</t>
  </si>
  <si>
    <t>Donovan Ricketts</t>
  </si>
  <si>
    <t>POR</t>
  </si>
  <si>
    <t>Matt Reis</t>
  </si>
  <si>
    <t>NE</t>
  </si>
  <si>
    <t>Jimmy Nielsen</t>
  </si>
  <si>
    <t>KC</t>
  </si>
  <si>
    <t>Carlo Cudicini</t>
  </si>
  <si>
    <t>LA</t>
  </si>
  <si>
    <t>Zac MacMath</t>
  </si>
  <si>
    <t>PHI</t>
  </si>
  <si>
    <t>Bobby Shuttleworth</t>
  </si>
  <si>
    <t>Josh Saunders</t>
  </si>
  <si>
    <t>Steward Ceus</t>
  </si>
  <si>
    <t>Chris Seitz</t>
  </si>
  <si>
    <t>Matt Pickens</t>
  </si>
  <si>
    <t>Paolo Tornaghi</t>
  </si>
  <si>
    <t>PK-Goals</t>
  </si>
  <si>
    <t>PK-Attempts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</si>
</sst>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000000000"/>
    <numFmt numFmtId="170" formatCode="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168" fontId="0" fillId="0" borderId="3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2" sqref="D2:E20"/>
    </sheetView>
  </sheetViews>
  <sheetFormatPr defaultColWidth="11.421875" defaultRowHeight="12.75"/>
  <cols>
    <col min="1" max="1" width="19.7109375" style="3" bestFit="1" customWidth="1"/>
    <col min="2" max="5" width="10.8515625" style="3" customWidth="1"/>
    <col min="6" max="6" width="16.28125" style="3" bestFit="1" customWidth="1"/>
    <col min="7" max="16384" width="10.8515625" style="3" customWidth="1"/>
  </cols>
  <sheetData>
    <row r="1" spans="1:6" ht="12">
      <c r="A1" s="3" t="s">
        <v>54</v>
      </c>
      <c r="B1" s="3" t="s">
        <v>55</v>
      </c>
      <c r="C1" s="11">
        <f>MEDIAN(B2:B20)</f>
        <v>47.24770060307776</v>
      </c>
      <c r="D1" s="5" t="s">
        <v>56</v>
      </c>
      <c r="E1" s="10" t="s">
        <v>55</v>
      </c>
      <c r="F1" s="12" t="s">
        <v>57</v>
      </c>
    </row>
    <row r="2" spans="1:6" ht="12">
      <c r="A2" s="5" t="s">
        <v>27</v>
      </c>
      <c r="B2" s="8">
        <v>34.76045257668169</v>
      </c>
      <c r="C2" s="11">
        <f>AVERAGE(B2:B20)</f>
        <v>48.05708805512782</v>
      </c>
      <c r="D2" s="5" t="s">
        <v>27</v>
      </c>
      <c r="E2" s="8">
        <v>34.76045257668169</v>
      </c>
      <c r="F2" s="13">
        <f>E2-$C$1</f>
        <v>-12.487248026396067</v>
      </c>
    </row>
    <row r="3" spans="1:6" ht="12">
      <c r="A3" s="6" t="s">
        <v>38</v>
      </c>
      <c r="B3" s="9">
        <v>35.25368305108082</v>
      </c>
      <c r="D3" s="6" t="s">
        <v>38</v>
      </c>
      <c r="E3" s="9">
        <v>35.25368305108082</v>
      </c>
      <c r="F3" s="13">
        <f aca="true" t="shared" si="0" ref="F3:F20">E3-$C$1</f>
        <v>-11.99401755199694</v>
      </c>
    </row>
    <row r="4" spans="1:6" ht="12">
      <c r="A4" s="6" t="s">
        <v>40</v>
      </c>
      <c r="B4" s="9">
        <v>39.63982330954807</v>
      </c>
      <c r="D4" s="6" t="s">
        <v>40</v>
      </c>
      <c r="E4" s="9">
        <v>39.63982330954807</v>
      </c>
      <c r="F4" s="13">
        <f t="shared" si="0"/>
        <v>-7.60787729352969</v>
      </c>
    </row>
    <row r="5" spans="1:6" ht="12">
      <c r="A5" s="6" t="s">
        <v>9</v>
      </c>
      <c r="B5" s="9">
        <v>42.485473136078355</v>
      </c>
      <c r="D5" s="6" t="s">
        <v>9</v>
      </c>
      <c r="E5" s="9">
        <v>42.485473136078355</v>
      </c>
      <c r="F5" s="13">
        <f t="shared" si="0"/>
        <v>-4.762227466999406</v>
      </c>
    </row>
    <row r="6" spans="1:6" ht="12">
      <c r="A6" s="6" t="s">
        <v>32</v>
      </c>
      <c r="B6" s="9">
        <v>43.033550229567</v>
      </c>
      <c r="D6" s="6" t="s">
        <v>32</v>
      </c>
      <c r="E6" s="9">
        <v>43.033550229567</v>
      </c>
      <c r="F6" s="13">
        <f t="shared" si="0"/>
        <v>-4.214150373510762</v>
      </c>
    </row>
    <row r="7" spans="1:6" ht="12">
      <c r="A7" s="6" t="s">
        <v>39</v>
      </c>
      <c r="B7" s="9">
        <v>43.15689626651752</v>
      </c>
      <c r="D7" s="6" t="s">
        <v>39</v>
      </c>
      <c r="E7" s="9">
        <v>43.15689626651752</v>
      </c>
      <c r="F7" s="13">
        <f t="shared" si="0"/>
        <v>-4.09080433656024</v>
      </c>
    </row>
    <row r="8" spans="1:6" ht="12">
      <c r="A8" s="6" t="s">
        <v>34</v>
      </c>
      <c r="B8" s="9">
        <v>43.27047634350599</v>
      </c>
      <c r="D8" s="6" t="s">
        <v>34</v>
      </c>
      <c r="E8" s="9">
        <v>43.27047634350599</v>
      </c>
      <c r="F8" s="13">
        <f t="shared" si="0"/>
        <v>-3.97722425957177</v>
      </c>
    </row>
    <row r="9" spans="1:6" ht="12">
      <c r="A9" s="6" t="s">
        <v>8</v>
      </c>
      <c r="B9" s="9">
        <v>45.521124417831</v>
      </c>
      <c r="D9" s="6" t="s">
        <v>8</v>
      </c>
      <c r="E9" s="9">
        <v>45.521124417831</v>
      </c>
      <c r="F9" s="13">
        <f t="shared" si="0"/>
        <v>-1.7265761852467634</v>
      </c>
    </row>
    <row r="10" spans="1:6" ht="12">
      <c r="A10" s="6" t="s">
        <v>28</v>
      </c>
      <c r="B10" s="9">
        <v>46.088405395748836</v>
      </c>
      <c r="D10" s="6" t="s">
        <v>28</v>
      </c>
      <c r="E10" s="9">
        <v>46.088405395748836</v>
      </c>
      <c r="F10" s="13">
        <f t="shared" si="0"/>
        <v>-1.159295207328924</v>
      </c>
    </row>
    <row r="11" spans="1:6" ht="12">
      <c r="A11" s="6" t="s">
        <v>36</v>
      </c>
      <c r="B11" s="9">
        <v>47.24770060307776</v>
      </c>
      <c r="D11" s="6" t="s">
        <v>36</v>
      </c>
      <c r="E11" s="9">
        <v>47.24770060307776</v>
      </c>
      <c r="F11" s="13">
        <f t="shared" si="0"/>
        <v>0</v>
      </c>
    </row>
    <row r="12" spans="1:6" ht="12">
      <c r="A12" s="6" t="s">
        <v>29</v>
      </c>
      <c r="B12" s="9">
        <v>47.378321964619964</v>
      </c>
      <c r="D12" s="6" t="s">
        <v>29</v>
      </c>
      <c r="E12" s="9">
        <v>47.378321964619964</v>
      </c>
      <c r="F12" s="13">
        <f t="shared" si="0"/>
        <v>0.13062136154220383</v>
      </c>
    </row>
    <row r="13" spans="1:6" ht="12">
      <c r="A13" s="6" t="s">
        <v>31</v>
      </c>
      <c r="B13" s="9">
        <v>49.61569291869341</v>
      </c>
      <c r="D13" s="6" t="s">
        <v>31</v>
      </c>
      <c r="E13" s="9">
        <v>49.61569291869341</v>
      </c>
      <c r="F13" s="13">
        <f t="shared" si="0"/>
        <v>2.367992315615652</v>
      </c>
    </row>
    <row r="14" spans="1:6" ht="12">
      <c r="A14" s="6" t="s">
        <v>30</v>
      </c>
      <c r="B14" s="9">
        <v>50.28864372287816</v>
      </c>
      <c r="D14" s="6" t="s">
        <v>30</v>
      </c>
      <c r="E14" s="9">
        <v>50.28864372287816</v>
      </c>
      <c r="F14" s="13">
        <f t="shared" si="0"/>
        <v>3.040943119800403</v>
      </c>
    </row>
    <row r="15" spans="1:6" ht="12">
      <c r="A15" s="6" t="s">
        <v>33</v>
      </c>
      <c r="B15" s="9">
        <v>51.58336170038146</v>
      </c>
      <c r="D15" s="6" t="s">
        <v>33</v>
      </c>
      <c r="E15" s="9">
        <v>51.58336170038146</v>
      </c>
      <c r="F15" s="13">
        <f t="shared" si="0"/>
        <v>4.335661097303699</v>
      </c>
    </row>
    <row r="16" spans="1:6" ht="12">
      <c r="A16" s="6" t="s">
        <v>41</v>
      </c>
      <c r="B16" s="9">
        <v>54.36006932369993</v>
      </c>
      <c r="D16" s="6" t="s">
        <v>41</v>
      </c>
      <c r="E16" s="9">
        <v>54.36006932369993</v>
      </c>
      <c r="F16" s="13">
        <f t="shared" si="0"/>
        <v>7.112368720622172</v>
      </c>
    </row>
    <row r="17" spans="1:6" ht="12">
      <c r="A17" s="6" t="s">
        <v>35</v>
      </c>
      <c r="B17" s="9">
        <v>54.89837398373984</v>
      </c>
      <c r="D17" s="6" t="s">
        <v>35</v>
      </c>
      <c r="E17" s="9">
        <v>54.89837398373984</v>
      </c>
      <c r="F17" s="13">
        <f t="shared" si="0"/>
        <v>7.650673380662077</v>
      </c>
    </row>
    <row r="18" spans="1:6" ht="12">
      <c r="A18" s="6" t="s">
        <v>37</v>
      </c>
      <c r="B18" s="9">
        <v>57.42300580953063</v>
      </c>
      <c r="D18" s="6" t="s">
        <v>37</v>
      </c>
      <c r="E18" s="9">
        <v>57.42300580953063</v>
      </c>
      <c r="F18" s="13">
        <f t="shared" si="0"/>
        <v>10.175305206452869</v>
      </c>
    </row>
    <row r="19" spans="1:6" ht="12">
      <c r="A19" s="6" t="s">
        <v>43</v>
      </c>
      <c r="B19" s="9">
        <v>59.220453396866645</v>
      </c>
      <c r="D19" s="6" t="s">
        <v>43</v>
      </c>
      <c r="E19" s="9">
        <v>59.220453396866645</v>
      </c>
      <c r="F19" s="13">
        <f t="shared" si="0"/>
        <v>11.972752793788885</v>
      </c>
    </row>
    <row r="20" spans="1:6" ht="12">
      <c r="A20" s="6" t="s">
        <v>42</v>
      </c>
      <c r="B20" s="9">
        <v>67.85916489738146</v>
      </c>
      <c r="D20" s="6" t="s">
        <v>42</v>
      </c>
      <c r="E20" s="9">
        <v>67.85916489738146</v>
      </c>
      <c r="F20" s="13">
        <f t="shared" si="0"/>
        <v>20.6114642943037</v>
      </c>
    </row>
  </sheetData>
  <autoFilter ref="A1:B20"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3"/>
  <sheetViews>
    <sheetView workbookViewId="0" topLeftCell="A1">
      <selection activeCell="H63" sqref="H63"/>
    </sheetView>
  </sheetViews>
  <sheetFormatPr defaultColWidth="11.421875" defaultRowHeight="12.75"/>
  <cols>
    <col min="3" max="3" width="10.8515625" style="15" customWidth="1"/>
  </cols>
  <sheetData>
    <row r="1" spans="1:28" ht="12">
      <c r="A1" t="s">
        <v>26</v>
      </c>
      <c r="B1" t="s">
        <v>58</v>
      </c>
      <c r="C1" s="7" t="s">
        <v>52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45</v>
      </c>
      <c r="U1" t="s">
        <v>46</v>
      </c>
      <c r="V1" t="s">
        <v>47</v>
      </c>
      <c r="W1" t="s">
        <v>44</v>
      </c>
      <c r="X1" t="s">
        <v>49</v>
      </c>
      <c r="Y1" t="s">
        <v>50</v>
      </c>
      <c r="Z1" t="s">
        <v>51</v>
      </c>
      <c r="AA1" t="s">
        <v>53</v>
      </c>
      <c r="AB1" t="s">
        <v>48</v>
      </c>
    </row>
    <row r="2" spans="1:29" ht="12">
      <c r="A2">
        <v>1</v>
      </c>
      <c r="B2" t="s">
        <v>8</v>
      </c>
      <c r="C2" s="7" t="s">
        <v>9</v>
      </c>
      <c r="D2">
        <v>8</v>
      </c>
      <c r="E2">
        <v>6</v>
      </c>
      <c r="F2">
        <v>2</v>
      </c>
      <c r="G2">
        <v>0</v>
      </c>
      <c r="H2">
        <v>1</v>
      </c>
      <c r="I2">
        <v>10</v>
      </c>
      <c r="J2">
        <v>9</v>
      </c>
      <c r="K2">
        <v>5</v>
      </c>
      <c r="L2">
        <v>1</v>
      </c>
      <c r="M2">
        <v>0</v>
      </c>
      <c r="N2">
        <v>0</v>
      </c>
      <c r="O2">
        <v>66</v>
      </c>
      <c r="P2" s="1">
        <v>0.54</v>
      </c>
      <c r="Q2">
        <v>295</v>
      </c>
      <c r="R2" s="1">
        <v>0.68</v>
      </c>
      <c r="S2" s="2">
        <v>0.375</v>
      </c>
      <c r="T2">
        <f>$AC$2*S2</f>
        <v>33.75</v>
      </c>
      <c r="U2">
        <f>R2*1</f>
        <v>0.68</v>
      </c>
      <c r="V2">
        <v>5</v>
      </c>
      <c r="W2">
        <v>1</v>
      </c>
      <c r="X2">
        <f>((U2-0.3)/0.2)</f>
        <v>1.9000000000000001</v>
      </c>
      <c r="Y2">
        <f>D2/T2</f>
        <v>0.23703703703703705</v>
      </c>
      <c r="Z2">
        <f>(V2/(E2+F2))*W2</f>
        <v>0.625</v>
      </c>
      <c r="AA2">
        <f>SUM(X2:Z2)</f>
        <v>2.7620370370370373</v>
      </c>
      <c r="AB2">
        <f>(AA2*100)/6</f>
        <v>46.033950617283956</v>
      </c>
      <c r="AC2">
        <v>90</v>
      </c>
    </row>
    <row r="3" spans="1:28" ht="12">
      <c r="A3">
        <v>1</v>
      </c>
      <c r="B3" t="s">
        <v>9</v>
      </c>
      <c r="C3" s="7" t="s">
        <v>8</v>
      </c>
      <c r="D3">
        <v>12</v>
      </c>
      <c r="E3">
        <v>3</v>
      </c>
      <c r="F3">
        <v>8</v>
      </c>
      <c r="G3">
        <v>1</v>
      </c>
      <c r="H3">
        <v>6</v>
      </c>
      <c r="I3">
        <v>15</v>
      </c>
      <c r="J3">
        <v>17</v>
      </c>
      <c r="K3">
        <v>3</v>
      </c>
      <c r="L3">
        <v>0</v>
      </c>
      <c r="M3">
        <v>0</v>
      </c>
      <c r="N3">
        <v>0</v>
      </c>
      <c r="O3">
        <v>55</v>
      </c>
      <c r="P3" s="1">
        <v>0.45</v>
      </c>
      <c r="Q3">
        <v>501</v>
      </c>
      <c r="R3" s="1">
        <v>0.78</v>
      </c>
      <c r="S3" s="2">
        <v>0.625</v>
      </c>
      <c r="T3">
        <f aca="true" t="shared" si="0" ref="T3:T33">$AC$2*S3</f>
        <v>56.25</v>
      </c>
      <c r="U3">
        <f aca="true" t="shared" si="1" ref="U3:U33">R3*1</f>
        <v>0.78</v>
      </c>
      <c r="V3">
        <v>3</v>
      </c>
      <c r="W3">
        <v>0</v>
      </c>
      <c r="X3">
        <f aca="true" t="shared" si="2" ref="X3:X33">((U3-0.3)/0.2)</f>
        <v>2.4</v>
      </c>
      <c r="Y3">
        <f aca="true" t="shared" si="3" ref="Y3:Y33">D3/T3</f>
        <v>0.21333333333333335</v>
      </c>
      <c r="Z3">
        <f aca="true" t="shared" si="4" ref="Z3:Z33">(V3/(E3+F3))*W3</f>
        <v>0</v>
      </c>
      <c r="AA3">
        <f aca="true" t="shared" si="5" ref="AA3:AA33">SUM(X3:Z3)</f>
        <v>2.6133333333333333</v>
      </c>
      <c r="AB3">
        <f aca="true" t="shared" si="6" ref="AB3:AB33">(AA3*100)/6</f>
        <v>43.55555555555555</v>
      </c>
    </row>
    <row r="4" spans="1:28" ht="12">
      <c r="A4">
        <v>1</v>
      </c>
      <c r="B4" t="s">
        <v>27</v>
      </c>
      <c r="C4" s="7" t="s">
        <v>28</v>
      </c>
      <c r="D4">
        <v>17</v>
      </c>
      <c r="E4">
        <v>6</v>
      </c>
      <c r="F4">
        <v>7</v>
      </c>
      <c r="G4">
        <v>4</v>
      </c>
      <c r="H4">
        <v>6</v>
      </c>
      <c r="I4">
        <v>16</v>
      </c>
      <c r="J4">
        <v>16</v>
      </c>
      <c r="K4">
        <v>0</v>
      </c>
      <c r="L4">
        <v>0</v>
      </c>
      <c r="M4">
        <v>0</v>
      </c>
      <c r="N4">
        <v>0</v>
      </c>
      <c r="O4">
        <v>51</v>
      </c>
      <c r="P4" s="1">
        <v>0.45</v>
      </c>
      <c r="Q4">
        <v>389</v>
      </c>
      <c r="R4" s="1">
        <v>0.74</v>
      </c>
      <c r="S4" s="2">
        <v>0.581</v>
      </c>
      <c r="T4">
        <f t="shared" si="0"/>
        <v>52.29</v>
      </c>
      <c r="U4">
        <f t="shared" si="1"/>
        <v>0.74</v>
      </c>
      <c r="V4">
        <v>4</v>
      </c>
      <c r="W4">
        <v>2</v>
      </c>
      <c r="X4">
        <f t="shared" si="2"/>
        <v>2.1999999999999997</v>
      </c>
      <c r="Y4">
        <f t="shared" si="3"/>
        <v>0.32510996366418055</v>
      </c>
      <c r="Z4">
        <f t="shared" si="4"/>
        <v>0.6153846153846154</v>
      </c>
      <c r="AA4">
        <f t="shared" si="5"/>
        <v>3.1404945790487955</v>
      </c>
      <c r="AB4">
        <f t="shared" si="6"/>
        <v>52.34157631747993</v>
      </c>
    </row>
    <row r="5" spans="1:28" ht="12">
      <c r="A5">
        <v>1</v>
      </c>
      <c r="B5" t="s">
        <v>28</v>
      </c>
      <c r="C5" s="7" t="s">
        <v>27</v>
      </c>
      <c r="D5">
        <v>7</v>
      </c>
      <c r="E5">
        <v>0</v>
      </c>
      <c r="F5">
        <v>6</v>
      </c>
      <c r="G5">
        <v>1</v>
      </c>
      <c r="H5">
        <v>2</v>
      </c>
      <c r="I5">
        <v>16</v>
      </c>
      <c r="J5">
        <v>11</v>
      </c>
      <c r="K5">
        <v>2</v>
      </c>
      <c r="L5">
        <v>2</v>
      </c>
      <c r="M5">
        <v>0</v>
      </c>
      <c r="N5">
        <v>0</v>
      </c>
      <c r="O5">
        <v>60</v>
      </c>
      <c r="P5" s="1">
        <v>0.54</v>
      </c>
      <c r="Q5">
        <v>277</v>
      </c>
      <c r="R5" s="1">
        <v>0.68</v>
      </c>
      <c r="S5" s="2">
        <v>0.419</v>
      </c>
      <c r="T5">
        <f t="shared" si="0"/>
        <v>37.71</v>
      </c>
      <c r="U5">
        <f t="shared" si="1"/>
        <v>0.68</v>
      </c>
      <c r="V5">
        <v>0</v>
      </c>
      <c r="W5">
        <v>0</v>
      </c>
      <c r="X5">
        <f t="shared" si="2"/>
        <v>1.9000000000000001</v>
      </c>
      <c r="Y5">
        <f t="shared" si="3"/>
        <v>0.18562715460090162</v>
      </c>
      <c r="Z5">
        <f t="shared" si="4"/>
        <v>0</v>
      </c>
      <c r="AA5">
        <f>X5+Y5</f>
        <v>2.0856271546009015</v>
      </c>
      <c r="AB5">
        <f t="shared" si="6"/>
        <v>34.76045257668169</v>
      </c>
    </row>
    <row r="6" spans="1:28" ht="12">
      <c r="A6">
        <v>1</v>
      </c>
      <c r="B6" t="s">
        <v>29</v>
      </c>
      <c r="C6" s="7" t="s">
        <v>30</v>
      </c>
      <c r="D6">
        <v>13</v>
      </c>
      <c r="E6">
        <v>3</v>
      </c>
      <c r="F6">
        <v>3</v>
      </c>
      <c r="G6">
        <v>7</v>
      </c>
      <c r="H6">
        <v>8</v>
      </c>
      <c r="I6">
        <v>10</v>
      </c>
      <c r="J6">
        <v>19</v>
      </c>
      <c r="K6">
        <v>1</v>
      </c>
      <c r="L6">
        <v>0</v>
      </c>
      <c r="M6">
        <v>0</v>
      </c>
      <c r="N6">
        <v>0</v>
      </c>
      <c r="O6">
        <v>57</v>
      </c>
      <c r="P6" s="1">
        <v>0.51</v>
      </c>
      <c r="Q6">
        <v>395</v>
      </c>
      <c r="R6" s="1">
        <v>0.82</v>
      </c>
      <c r="S6" s="2">
        <v>0.497</v>
      </c>
      <c r="T6">
        <f t="shared" si="0"/>
        <v>44.73</v>
      </c>
      <c r="U6">
        <f t="shared" si="1"/>
        <v>0.82</v>
      </c>
      <c r="V6">
        <v>2</v>
      </c>
      <c r="W6">
        <v>1</v>
      </c>
      <c r="X6">
        <f t="shared" si="2"/>
        <v>2.6</v>
      </c>
      <c r="Y6">
        <f t="shared" si="3"/>
        <v>0.29063268499888223</v>
      </c>
      <c r="Z6">
        <f t="shared" si="4"/>
        <v>0.3333333333333333</v>
      </c>
      <c r="AA6">
        <f t="shared" si="5"/>
        <v>3.2239660183322156</v>
      </c>
      <c r="AB6">
        <f t="shared" si="6"/>
        <v>53.73276697220359</v>
      </c>
    </row>
    <row r="7" spans="1:28" ht="12">
      <c r="A7">
        <v>1</v>
      </c>
      <c r="B7" t="s">
        <v>30</v>
      </c>
      <c r="C7" s="7" t="s">
        <v>29</v>
      </c>
      <c r="D7">
        <v>9</v>
      </c>
      <c r="E7">
        <v>2</v>
      </c>
      <c r="F7">
        <v>5</v>
      </c>
      <c r="G7">
        <v>2</v>
      </c>
      <c r="H7">
        <v>3</v>
      </c>
      <c r="I7">
        <v>10</v>
      </c>
      <c r="J7">
        <v>15</v>
      </c>
      <c r="K7">
        <v>1</v>
      </c>
      <c r="L7">
        <v>1</v>
      </c>
      <c r="M7">
        <v>0</v>
      </c>
      <c r="N7">
        <v>0</v>
      </c>
      <c r="O7">
        <v>53</v>
      </c>
      <c r="P7" s="1">
        <v>0.48</v>
      </c>
      <c r="Q7">
        <v>415</v>
      </c>
      <c r="R7" s="1">
        <v>0.75</v>
      </c>
      <c r="S7" s="2">
        <v>0.503</v>
      </c>
      <c r="T7">
        <f t="shared" si="0"/>
        <v>45.27</v>
      </c>
      <c r="U7">
        <f t="shared" si="1"/>
        <v>0.75</v>
      </c>
      <c r="V7">
        <v>2</v>
      </c>
      <c r="W7">
        <v>0</v>
      </c>
      <c r="X7">
        <f t="shared" si="2"/>
        <v>2.25</v>
      </c>
      <c r="Y7">
        <f t="shared" si="3"/>
        <v>0.19880715705765406</v>
      </c>
      <c r="Z7">
        <f t="shared" si="4"/>
        <v>0</v>
      </c>
      <c r="AA7">
        <f t="shared" si="5"/>
        <v>2.448807157057654</v>
      </c>
      <c r="AB7">
        <f t="shared" si="6"/>
        <v>40.81345261762757</v>
      </c>
    </row>
    <row r="8" spans="1:28" ht="12">
      <c r="A8">
        <v>1</v>
      </c>
      <c r="B8" t="s">
        <v>31</v>
      </c>
      <c r="C8" s="7" t="s">
        <v>32</v>
      </c>
      <c r="D8">
        <v>17</v>
      </c>
      <c r="E8">
        <v>5</v>
      </c>
      <c r="F8">
        <v>9</v>
      </c>
      <c r="G8">
        <v>3</v>
      </c>
      <c r="H8">
        <v>6</v>
      </c>
      <c r="I8">
        <v>19</v>
      </c>
      <c r="J8">
        <v>22</v>
      </c>
      <c r="K8">
        <v>1</v>
      </c>
      <c r="L8">
        <v>1</v>
      </c>
      <c r="M8">
        <v>0</v>
      </c>
      <c r="N8">
        <v>0</v>
      </c>
      <c r="O8">
        <v>59</v>
      </c>
      <c r="P8" s="1">
        <v>0.53</v>
      </c>
      <c r="Q8">
        <v>392</v>
      </c>
      <c r="R8" s="1">
        <v>0.78</v>
      </c>
      <c r="S8" s="2">
        <v>0.468</v>
      </c>
      <c r="T8">
        <f t="shared" si="0"/>
        <v>42.120000000000005</v>
      </c>
      <c r="U8">
        <f t="shared" si="1"/>
        <v>0.78</v>
      </c>
      <c r="V8">
        <v>4</v>
      </c>
      <c r="W8">
        <v>1</v>
      </c>
      <c r="X8">
        <f t="shared" si="2"/>
        <v>2.4</v>
      </c>
      <c r="Y8">
        <f t="shared" si="3"/>
        <v>0.4036087369420702</v>
      </c>
      <c r="Z8">
        <f t="shared" si="4"/>
        <v>0.2857142857142857</v>
      </c>
      <c r="AA8">
        <f t="shared" si="5"/>
        <v>3.0893230226563557</v>
      </c>
      <c r="AB8">
        <f t="shared" si="6"/>
        <v>51.4887170442726</v>
      </c>
    </row>
    <row r="9" spans="1:28" ht="12">
      <c r="A9">
        <v>1</v>
      </c>
      <c r="B9" t="s">
        <v>32</v>
      </c>
      <c r="C9" s="7" t="s">
        <v>31</v>
      </c>
      <c r="D9">
        <v>7</v>
      </c>
      <c r="E9">
        <v>4</v>
      </c>
      <c r="F9">
        <v>2</v>
      </c>
      <c r="G9">
        <v>1</v>
      </c>
      <c r="H9">
        <v>2</v>
      </c>
      <c r="I9">
        <v>13</v>
      </c>
      <c r="J9">
        <v>15</v>
      </c>
      <c r="K9">
        <v>4</v>
      </c>
      <c r="L9">
        <v>2</v>
      </c>
      <c r="M9">
        <v>0</v>
      </c>
      <c r="N9">
        <v>0</v>
      </c>
      <c r="O9">
        <v>52</v>
      </c>
      <c r="P9" s="1">
        <v>0.46</v>
      </c>
      <c r="Q9">
        <v>457</v>
      </c>
      <c r="R9" s="1">
        <v>0.8</v>
      </c>
      <c r="S9" s="2">
        <v>0.532</v>
      </c>
      <c r="T9">
        <f t="shared" si="0"/>
        <v>47.88</v>
      </c>
      <c r="U9">
        <f t="shared" si="1"/>
        <v>0.8</v>
      </c>
      <c r="V9">
        <v>1</v>
      </c>
      <c r="W9">
        <v>3</v>
      </c>
      <c r="X9">
        <f t="shared" si="2"/>
        <v>2.5</v>
      </c>
      <c r="Y9">
        <f t="shared" si="3"/>
        <v>0.14619883040935672</v>
      </c>
      <c r="Z9">
        <f t="shared" si="4"/>
        <v>0.5</v>
      </c>
      <c r="AA9">
        <f t="shared" si="5"/>
        <v>3.146198830409357</v>
      </c>
      <c r="AB9">
        <f t="shared" si="6"/>
        <v>52.436647173489284</v>
      </c>
    </row>
    <row r="10" spans="1:28" ht="12">
      <c r="A10">
        <v>1</v>
      </c>
      <c r="B10" t="s">
        <v>33</v>
      </c>
      <c r="C10" s="7" t="s">
        <v>34</v>
      </c>
      <c r="D10">
        <v>14</v>
      </c>
      <c r="E10">
        <v>2</v>
      </c>
      <c r="F10">
        <v>8</v>
      </c>
      <c r="G10">
        <v>4</v>
      </c>
      <c r="H10">
        <v>3</v>
      </c>
      <c r="I10">
        <v>20</v>
      </c>
      <c r="J10">
        <v>18</v>
      </c>
      <c r="K10">
        <v>3</v>
      </c>
      <c r="L10">
        <v>5</v>
      </c>
      <c r="M10">
        <v>0</v>
      </c>
      <c r="N10">
        <v>0</v>
      </c>
      <c r="O10">
        <v>41</v>
      </c>
      <c r="P10" s="1">
        <v>0.4</v>
      </c>
      <c r="Q10">
        <v>317</v>
      </c>
      <c r="R10" s="1">
        <v>0.64</v>
      </c>
      <c r="S10" s="2">
        <v>0.461</v>
      </c>
      <c r="T10">
        <f t="shared" si="0"/>
        <v>41.49</v>
      </c>
      <c r="U10">
        <f t="shared" si="1"/>
        <v>0.64</v>
      </c>
      <c r="V10">
        <v>2</v>
      </c>
      <c r="W10">
        <v>0</v>
      </c>
      <c r="X10">
        <f t="shared" si="2"/>
        <v>1.7</v>
      </c>
      <c r="Y10">
        <f t="shared" si="3"/>
        <v>0.3374307061942637</v>
      </c>
      <c r="Z10">
        <f t="shared" si="4"/>
        <v>0</v>
      </c>
      <c r="AA10">
        <f t="shared" si="5"/>
        <v>2.0374307061942636</v>
      </c>
      <c r="AB10">
        <f t="shared" si="6"/>
        <v>33.95717843657106</v>
      </c>
    </row>
    <row r="11" spans="1:28" ht="12">
      <c r="A11">
        <v>1</v>
      </c>
      <c r="B11" t="s">
        <v>34</v>
      </c>
      <c r="C11" s="7" t="s">
        <v>33</v>
      </c>
      <c r="D11">
        <v>12</v>
      </c>
      <c r="E11">
        <v>6</v>
      </c>
      <c r="F11">
        <v>5</v>
      </c>
      <c r="G11">
        <v>1</v>
      </c>
      <c r="H11">
        <v>5</v>
      </c>
      <c r="I11">
        <v>17</v>
      </c>
      <c r="J11">
        <v>10</v>
      </c>
      <c r="K11">
        <v>2</v>
      </c>
      <c r="L11">
        <v>0</v>
      </c>
      <c r="M11">
        <v>0</v>
      </c>
      <c r="N11">
        <v>0</v>
      </c>
      <c r="O11">
        <v>60</v>
      </c>
      <c r="P11" s="1">
        <v>0.59</v>
      </c>
      <c r="Q11">
        <v>385</v>
      </c>
      <c r="R11" s="1">
        <v>0.68</v>
      </c>
      <c r="S11" s="2">
        <v>0.539</v>
      </c>
      <c r="T11">
        <f t="shared" si="0"/>
        <v>48.510000000000005</v>
      </c>
      <c r="U11">
        <f t="shared" si="1"/>
        <v>0.68</v>
      </c>
      <c r="V11">
        <v>4</v>
      </c>
      <c r="W11">
        <v>3</v>
      </c>
      <c r="X11">
        <f t="shared" si="2"/>
        <v>1.9000000000000001</v>
      </c>
      <c r="Y11">
        <f t="shared" si="3"/>
        <v>0.2473716759431045</v>
      </c>
      <c r="Z11">
        <f t="shared" si="4"/>
        <v>1.0909090909090908</v>
      </c>
      <c r="AA11">
        <f t="shared" si="5"/>
        <v>3.2382807668521956</v>
      </c>
      <c r="AB11">
        <f t="shared" si="6"/>
        <v>53.971346114203264</v>
      </c>
    </row>
    <row r="12" spans="1:28" ht="12">
      <c r="A12">
        <v>1</v>
      </c>
      <c r="B12" t="s">
        <v>35</v>
      </c>
      <c r="C12" s="7" t="s">
        <v>36</v>
      </c>
      <c r="D12">
        <v>15</v>
      </c>
      <c r="E12">
        <v>3</v>
      </c>
      <c r="F12">
        <v>8</v>
      </c>
      <c r="G12">
        <v>4</v>
      </c>
      <c r="H12">
        <v>9</v>
      </c>
      <c r="I12">
        <v>10</v>
      </c>
      <c r="J12">
        <v>25</v>
      </c>
      <c r="K12">
        <v>4</v>
      </c>
      <c r="L12">
        <v>1</v>
      </c>
      <c r="M12">
        <v>0</v>
      </c>
      <c r="N12">
        <v>0</v>
      </c>
      <c r="O12">
        <v>60</v>
      </c>
      <c r="P12" s="1">
        <v>0.49</v>
      </c>
      <c r="Q12">
        <v>545</v>
      </c>
      <c r="R12" s="1">
        <v>0.8</v>
      </c>
      <c r="S12" s="1">
        <v>0.59</v>
      </c>
      <c r="T12">
        <f t="shared" si="0"/>
        <v>53.099999999999994</v>
      </c>
      <c r="U12">
        <f t="shared" si="1"/>
        <v>0.8</v>
      </c>
      <c r="V12">
        <v>3</v>
      </c>
      <c r="W12">
        <v>0</v>
      </c>
      <c r="X12">
        <f t="shared" si="2"/>
        <v>2.5</v>
      </c>
      <c r="Y12">
        <f t="shared" si="3"/>
        <v>0.2824858757062147</v>
      </c>
      <c r="Z12">
        <f t="shared" si="4"/>
        <v>0</v>
      </c>
      <c r="AA12">
        <f t="shared" si="5"/>
        <v>2.7824858757062145</v>
      </c>
      <c r="AB12">
        <f t="shared" si="6"/>
        <v>46.37476459510358</v>
      </c>
    </row>
    <row r="13" spans="1:28" ht="12">
      <c r="A13">
        <v>1</v>
      </c>
      <c r="B13" t="s">
        <v>36</v>
      </c>
      <c r="C13" s="7" t="s">
        <v>35</v>
      </c>
      <c r="D13">
        <v>9</v>
      </c>
      <c r="E13">
        <v>5</v>
      </c>
      <c r="F13">
        <v>3</v>
      </c>
      <c r="G13">
        <v>1</v>
      </c>
      <c r="H13">
        <v>3</v>
      </c>
      <c r="I13">
        <v>11</v>
      </c>
      <c r="J13">
        <v>6</v>
      </c>
      <c r="K13">
        <v>4</v>
      </c>
      <c r="L13">
        <v>1</v>
      </c>
      <c r="M13">
        <v>0</v>
      </c>
      <c r="N13">
        <v>0</v>
      </c>
      <c r="O13">
        <v>62</v>
      </c>
      <c r="P13" s="1">
        <v>0.5</v>
      </c>
      <c r="Q13">
        <v>385</v>
      </c>
      <c r="R13" s="1">
        <v>0.76</v>
      </c>
      <c r="S13" s="1">
        <v>0.41</v>
      </c>
      <c r="T13">
        <f t="shared" si="0"/>
        <v>36.9</v>
      </c>
      <c r="U13">
        <f t="shared" si="1"/>
        <v>0.76</v>
      </c>
      <c r="V13">
        <v>3</v>
      </c>
      <c r="W13">
        <v>2</v>
      </c>
      <c r="X13">
        <f t="shared" si="2"/>
        <v>2.3</v>
      </c>
      <c r="Y13">
        <f t="shared" si="3"/>
        <v>0.24390243902439027</v>
      </c>
      <c r="Z13">
        <f t="shared" si="4"/>
        <v>0.75</v>
      </c>
      <c r="AA13">
        <f t="shared" si="5"/>
        <v>3.2939024390243903</v>
      </c>
      <c r="AB13">
        <f t="shared" si="6"/>
        <v>54.89837398373984</v>
      </c>
    </row>
    <row r="14" spans="1:28" ht="12">
      <c r="A14">
        <v>2</v>
      </c>
      <c r="B14" t="s">
        <v>37</v>
      </c>
      <c r="C14" s="7" t="s">
        <v>38</v>
      </c>
      <c r="D14">
        <v>8</v>
      </c>
      <c r="E14">
        <v>4</v>
      </c>
      <c r="F14">
        <v>4</v>
      </c>
      <c r="G14">
        <v>0</v>
      </c>
      <c r="H14">
        <v>0</v>
      </c>
      <c r="I14">
        <v>13</v>
      </c>
      <c r="J14">
        <v>12</v>
      </c>
      <c r="K14">
        <v>5</v>
      </c>
      <c r="L14">
        <v>1</v>
      </c>
      <c r="M14">
        <v>0</v>
      </c>
      <c r="N14">
        <v>0</v>
      </c>
      <c r="O14">
        <v>68</v>
      </c>
      <c r="P14" s="1">
        <v>0.53</v>
      </c>
      <c r="Q14">
        <v>383</v>
      </c>
      <c r="R14" s="1">
        <v>0.69</v>
      </c>
      <c r="S14" s="2">
        <v>0.538</v>
      </c>
      <c r="T14">
        <f t="shared" si="0"/>
        <v>48.42</v>
      </c>
      <c r="U14">
        <f t="shared" si="1"/>
        <v>0.69</v>
      </c>
      <c r="V14">
        <v>4</v>
      </c>
      <c r="W14">
        <v>0</v>
      </c>
      <c r="X14">
        <f t="shared" si="2"/>
        <v>1.9499999999999997</v>
      </c>
      <c r="Y14">
        <f t="shared" si="3"/>
        <v>0.16522098306484923</v>
      </c>
      <c r="Z14">
        <f t="shared" si="4"/>
        <v>0</v>
      </c>
      <c r="AA14">
        <f t="shared" si="5"/>
        <v>2.115220983064849</v>
      </c>
      <c r="AB14">
        <f t="shared" si="6"/>
        <v>35.25368305108082</v>
      </c>
    </row>
    <row r="15" spans="1:28" ht="12">
      <c r="A15">
        <v>2</v>
      </c>
      <c r="B15" t="s">
        <v>38</v>
      </c>
      <c r="C15" s="7" t="s">
        <v>37</v>
      </c>
      <c r="D15">
        <v>9</v>
      </c>
      <c r="E15">
        <v>3</v>
      </c>
      <c r="F15">
        <v>4</v>
      </c>
      <c r="G15">
        <v>2</v>
      </c>
      <c r="H15">
        <v>4</v>
      </c>
      <c r="I15">
        <v>21</v>
      </c>
      <c r="J15">
        <v>7</v>
      </c>
      <c r="K15">
        <v>1</v>
      </c>
      <c r="L15">
        <v>1</v>
      </c>
      <c r="M15">
        <v>0</v>
      </c>
      <c r="N15">
        <v>0</v>
      </c>
      <c r="O15">
        <v>59</v>
      </c>
      <c r="P15" s="1">
        <v>0.46</v>
      </c>
      <c r="Q15">
        <v>324</v>
      </c>
      <c r="R15" s="1">
        <v>0.68</v>
      </c>
      <c r="S15" s="2">
        <v>0.462</v>
      </c>
      <c r="T15">
        <f t="shared" si="0"/>
        <v>41.580000000000005</v>
      </c>
      <c r="U15">
        <f t="shared" si="1"/>
        <v>0.68</v>
      </c>
      <c r="V15">
        <v>2</v>
      </c>
      <c r="W15">
        <v>1</v>
      </c>
      <c r="X15">
        <f t="shared" si="2"/>
        <v>1.9000000000000001</v>
      </c>
      <c r="Y15">
        <f t="shared" si="3"/>
        <v>0.21645021645021642</v>
      </c>
      <c r="Z15">
        <f t="shared" si="4"/>
        <v>0.2857142857142857</v>
      </c>
      <c r="AA15">
        <f t="shared" si="5"/>
        <v>2.402164502164502</v>
      </c>
      <c r="AB15">
        <f t="shared" si="6"/>
        <v>40.03607503607503</v>
      </c>
    </row>
    <row r="16" spans="1:28" ht="12">
      <c r="A16">
        <v>2</v>
      </c>
      <c r="B16" t="s">
        <v>29</v>
      </c>
      <c r="C16" s="7" t="s">
        <v>34</v>
      </c>
      <c r="D16">
        <v>8</v>
      </c>
      <c r="E16">
        <v>3</v>
      </c>
      <c r="F16">
        <v>4</v>
      </c>
      <c r="G16">
        <v>1</v>
      </c>
      <c r="H16">
        <v>2</v>
      </c>
      <c r="I16">
        <v>17</v>
      </c>
      <c r="J16">
        <v>16</v>
      </c>
      <c r="K16">
        <v>5</v>
      </c>
      <c r="L16">
        <v>0</v>
      </c>
      <c r="M16">
        <v>0</v>
      </c>
      <c r="N16">
        <v>0</v>
      </c>
      <c r="O16">
        <v>30</v>
      </c>
      <c r="P16" s="1">
        <v>0.4</v>
      </c>
      <c r="Q16">
        <v>463</v>
      </c>
      <c r="R16" s="1">
        <v>0.84</v>
      </c>
      <c r="S16" s="2">
        <v>0.525</v>
      </c>
      <c r="T16">
        <f t="shared" si="0"/>
        <v>47.25</v>
      </c>
      <c r="U16">
        <f t="shared" si="1"/>
        <v>0.84</v>
      </c>
      <c r="V16">
        <v>1</v>
      </c>
      <c r="W16">
        <v>2</v>
      </c>
      <c r="X16">
        <f t="shared" si="2"/>
        <v>2.7</v>
      </c>
      <c r="Y16">
        <f t="shared" si="3"/>
        <v>0.1693121693121693</v>
      </c>
      <c r="Z16">
        <f t="shared" si="4"/>
        <v>0.2857142857142857</v>
      </c>
      <c r="AA16">
        <f t="shared" si="5"/>
        <v>3.155026455026455</v>
      </c>
      <c r="AB16">
        <f t="shared" si="6"/>
        <v>52.58377425044092</v>
      </c>
    </row>
    <row r="17" spans="1:28" ht="12">
      <c r="A17">
        <v>2</v>
      </c>
      <c r="B17" t="s">
        <v>34</v>
      </c>
      <c r="C17" s="7" t="s">
        <v>29</v>
      </c>
      <c r="D17">
        <v>15</v>
      </c>
      <c r="E17">
        <v>5</v>
      </c>
      <c r="F17">
        <v>9</v>
      </c>
      <c r="G17">
        <v>1</v>
      </c>
      <c r="H17">
        <v>5</v>
      </c>
      <c r="I17">
        <v>10</v>
      </c>
      <c r="J17">
        <v>12</v>
      </c>
      <c r="K17">
        <v>0</v>
      </c>
      <c r="L17">
        <v>3</v>
      </c>
      <c r="M17">
        <v>0</v>
      </c>
      <c r="N17">
        <v>0</v>
      </c>
      <c r="O17">
        <v>45</v>
      </c>
      <c r="P17" s="1">
        <v>0.6</v>
      </c>
      <c r="Q17">
        <v>427</v>
      </c>
      <c r="R17" s="1">
        <v>0.82</v>
      </c>
      <c r="S17" s="2">
        <v>0.475</v>
      </c>
      <c r="T17">
        <f t="shared" si="0"/>
        <v>42.75</v>
      </c>
      <c r="U17">
        <f t="shared" si="1"/>
        <v>0.82</v>
      </c>
      <c r="V17">
        <v>4</v>
      </c>
      <c r="W17">
        <v>1</v>
      </c>
      <c r="X17">
        <f t="shared" si="2"/>
        <v>2.6</v>
      </c>
      <c r="Y17">
        <f t="shared" si="3"/>
        <v>0.3508771929824561</v>
      </c>
      <c r="Z17">
        <f t="shared" si="4"/>
        <v>0.2857142857142857</v>
      </c>
      <c r="AA17">
        <f t="shared" si="5"/>
        <v>3.2365914786967416</v>
      </c>
      <c r="AB17">
        <f t="shared" si="6"/>
        <v>53.94319131161236</v>
      </c>
    </row>
    <row r="18" spans="1:28" ht="12">
      <c r="A18">
        <v>2</v>
      </c>
      <c r="B18" t="s">
        <v>28</v>
      </c>
      <c r="C18" s="7" t="s">
        <v>39</v>
      </c>
      <c r="D18">
        <v>10</v>
      </c>
      <c r="E18">
        <v>6</v>
      </c>
      <c r="F18">
        <v>2</v>
      </c>
      <c r="G18">
        <v>2</v>
      </c>
      <c r="H18">
        <v>7</v>
      </c>
      <c r="I18">
        <v>17</v>
      </c>
      <c r="J18">
        <v>5</v>
      </c>
      <c r="K18">
        <v>2</v>
      </c>
      <c r="L18">
        <v>1</v>
      </c>
      <c r="M18">
        <v>0</v>
      </c>
      <c r="N18">
        <v>0</v>
      </c>
      <c r="O18">
        <v>59</v>
      </c>
      <c r="P18" s="1">
        <v>0.48</v>
      </c>
      <c r="Q18">
        <v>385</v>
      </c>
      <c r="R18" s="1">
        <v>0.67</v>
      </c>
      <c r="S18" s="2">
        <v>0.474</v>
      </c>
      <c r="T18">
        <f t="shared" si="0"/>
        <v>42.66</v>
      </c>
      <c r="U18">
        <f t="shared" si="1"/>
        <v>0.67</v>
      </c>
      <c r="V18">
        <v>5</v>
      </c>
      <c r="W18">
        <v>1</v>
      </c>
      <c r="X18">
        <f t="shared" si="2"/>
        <v>1.85</v>
      </c>
      <c r="Y18">
        <f t="shared" si="3"/>
        <v>0.23441162681669012</v>
      </c>
      <c r="Z18">
        <f t="shared" si="4"/>
        <v>0.625</v>
      </c>
      <c r="AA18">
        <f t="shared" si="5"/>
        <v>2.7094116268166903</v>
      </c>
      <c r="AB18">
        <f t="shared" si="6"/>
        <v>45.15686044694484</v>
      </c>
    </row>
    <row r="19" spans="1:28" ht="12">
      <c r="A19">
        <v>2</v>
      </c>
      <c r="B19" t="s">
        <v>39</v>
      </c>
      <c r="C19" s="7" t="s">
        <v>28</v>
      </c>
      <c r="D19">
        <v>9</v>
      </c>
      <c r="E19">
        <v>2</v>
      </c>
      <c r="F19">
        <v>2</v>
      </c>
      <c r="G19">
        <v>5</v>
      </c>
      <c r="H19">
        <v>4</v>
      </c>
      <c r="I19">
        <v>16</v>
      </c>
      <c r="J19">
        <v>13</v>
      </c>
      <c r="K19">
        <v>0</v>
      </c>
      <c r="L19">
        <v>4</v>
      </c>
      <c r="M19">
        <v>0</v>
      </c>
      <c r="N19">
        <v>0</v>
      </c>
      <c r="O19">
        <v>62</v>
      </c>
      <c r="P19" s="1">
        <v>0.51</v>
      </c>
      <c r="Q19">
        <v>420</v>
      </c>
      <c r="R19" s="1">
        <v>0.74</v>
      </c>
      <c r="S19" s="2">
        <v>0.526</v>
      </c>
      <c r="T19">
        <f t="shared" si="0"/>
        <v>47.34</v>
      </c>
      <c r="U19">
        <f t="shared" si="1"/>
        <v>0.74</v>
      </c>
      <c r="V19">
        <v>2</v>
      </c>
      <c r="W19">
        <v>0</v>
      </c>
      <c r="X19">
        <f t="shared" si="2"/>
        <v>2.1999999999999997</v>
      </c>
      <c r="Y19">
        <f t="shared" si="3"/>
        <v>0.19011406844106463</v>
      </c>
      <c r="Z19">
        <f t="shared" si="4"/>
        <v>0</v>
      </c>
      <c r="AA19">
        <f t="shared" si="5"/>
        <v>2.3901140684410644</v>
      </c>
      <c r="AB19">
        <f t="shared" si="6"/>
        <v>39.83523447401774</v>
      </c>
    </row>
    <row r="20" spans="1:28" ht="12">
      <c r="A20">
        <v>2</v>
      </c>
      <c r="B20" t="s">
        <v>9</v>
      </c>
      <c r="C20" s="7" t="s">
        <v>31</v>
      </c>
      <c r="D20">
        <v>12</v>
      </c>
      <c r="E20">
        <v>3</v>
      </c>
      <c r="F20">
        <v>7</v>
      </c>
      <c r="G20">
        <v>2</v>
      </c>
      <c r="H20">
        <v>8</v>
      </c>
      <c r="I20">
        <v>13</v>
      </c>
      <c r="J20">
        <v>20</v>
      </c>
      <c r="K20">
        <v>3</v>
      </c>
      <c r="L20">
        <v>2</v>
      </c>
      <c r="M20">
        <v>0</v>
      </c>
      <c r="N20">
        <v>0</v>
      </c>
      <c r="O20">
        <v>46</v>
      </c>
      <c r="P20" s="1">
        <v>0.5</v>
      </c>
      <c r="Q20">
        <v>490</v>
      </c>
      <c r="R20" s="1">
        <v>0.8</v>
      </c>
      <c r="S20" s="2">
        <v>0.642</v>
      </c>
      <c r="T20">
        <f t="shared" si="0"/>
        <v>57.78</v>
      </c>
      <c r="U20">
        <f t="shared" si="1"/>
        <v>0.8</v>
      </c>
      <c r="V20">
        <v>1</v>
      </c>
      <c r="W20">
        <v>1</v>
      </c>
      <c r="X20">
        <f t="shared" si="2"/>
        <v>2.5</v>
      </c>
      <c r="Y20">
        <f t="shared" si="3"/>
        <v>0.20768431983385255</v>
      </c>
      <c r="Z20">
        <f t="shared" si="4"/>
        <v>0.1</v>
      </c>
      <c r="AA20">
        <f t="shared" si="5"/>
        <v>2.807684319833853</v>
      </c>
      <c r="AB20">
        <f t="shared" si="6"/>
        <v>46.79473866389754</v>
      </c>
    </row>
    <row r="21" spans="1:28" ht="12">
      <c r="A21">
        <v>2</v>
      </c>
      <c r="B21" t="s">
        <v>31</v>
      </c>
      <c r="C21" s="7" t="s">
        <v>9</v>
      </c>
      <c r="D21">
        <v>6</v>
      </c>
      <c r="E21">
        <v>3</v>
      </c>
      <c r="F21">
        <v>1</v>
      </c>
      <c r="G21">
        <v>2</v>
      </c>
      <c r="H21">
        <v>2</v>
      </c>
      <c r="I21">
        <v>14</v>
      </c>
      <c r="J21">
        <v>4</v>
      </c>
      <c r="K21">
        <v>2</v>
      </c>
      <c r="L21">
        <v>1</v>
      </c>
      <c r="M21">
        <v>0</v>
      </c>
      <c r="N21">
        <v>0</v>
      </c>
      <c r="O21">
        <v>45</v>
      </c>
      <c r="P21" s="1">
        <v>0.49</v>
      </c>
      <c r="Q21">
        <v>278</v>
      </c>
      <c r="R21" s="1">
        <v>0.63</v>
      </c>
      <c r="S21" s="2">
        <v>0.358</v>
      </c>
      <c r="T21">
        <f t="shared" si="0"/>
        <v>32.22</v>
      </c>
      <c r="U21">
        <f t="shared" si="1"/>
        <v>0.63</v>
      </c>
      <c r="V21">
        <v>1</v>
      </c>
      <c r="W21">
        <v>2</v>
      </c>
      <c r="X21">
        <f t="shared" si="2"/>
        <v>1.65</v>
      </c>
      <c r="Y21">
        <f t="shared" si="3"/>
        <v>0.186219739292365</v>
      </c>
      <c r="Z21">
        <f t="shared" si="4"/>
        <v>0.5</v>
      </c>
      <c r="AA21">
        <f t="shared" si="5"/>
        <v>2.336219739292365</v>
      </c>
      <c r="AB21">
        <f t="shared" si="6"/>
        <v>38.93699565487275</v>
      </c>
    </row>
    <row r="22" spans="1:28" ht="12">
      <c r="A22">
        <v>2</v>
      </c>
      <c r="B22" t="s">
        <v>33</v>
      </c>
      <c r="C22" s="7" t="s">
        <v>8</v>
      </c>
      <c r="D22">
        <v>18</v>
      </c>
      <c r="E22">
        <v>5</v>
      </c>
      <c r="F22">
        <v>10</v>
      </c>
      <c r="G22">
        <v>3</v>
      </c>
      <c r="H22">
        <v>8</v>
      </c>
      <c r="I22">
        <v>18</v>
      </c>
      <c r="J22">
        <v>19</v>
      </c>
      <c r="K22">
        <v>2</v>
      </c>
      <c r="L22">
        <v>3</v>
      </c>
      <c r="M22">
        <v>0</v>
      </c>
      <c r="N22">
        <v>0</v>
      </c>
      <c r="O22">
        <v>59</v>
      </c>
      <c r="P22" s="1">
        <v>0.46</v>
      </c>
      <c r="Q22">
        <v>315</v>
      </c>
      <c r="R22" s="1">
        <v>0.71</v>
      </c>
      <c r="S22" s="2">
        <v>0.501</v>
      </c>
      <c r="T22">
        <f t="shared" si="0"/>
        <v>45.09</v>
      </c>
      <c r="U22">
        <f t="shared" si="1"/>
        <v>0.71</v>
      </c>
      <c r="V22">
        <v>2</v>
      </c>
      <c r="W22">
        <v>3</v>
      </c>
      <c r="X22">
        <f t="shared" si="2"/>
        <v>2.05</v>
      </c>
      <c r="Y22">
        <f t="shared" si="3"/>
        <v>0.39920159680638717</v>
      </c>
      <c r="Z22">
        <f t="shared" si="4"/>
        <v>0.4</v>
      </c>
      <c r="AA22">
        <f t="shared" si="5"/>
        <v>2.849201596806387</v>
      </c>
      <c r="AB22">
        <f t="shared" si="6"/>
        <v>47.486693280106444</v>
      </c>
    </row>
    <row r="23" spans="1:28" ht="12">
      <c r="A23">
        <v>2</v>
      </c>
      <c r="B23" t="s">
        <v>8</v>
      </c>
      <c r="C23" s="7" t="s">
        <v>33</v>
      </c>
      <c r="D23">
        <v>16</v>
      </c>
      <c r="E23">
        <v>7</v>
      </c>
      <c r="F23">
        <v>4</v>
      </c>
      <c r="G23">
        <v>5</v>
      </c>
      <c r="H23">
        <v>7</v>
      </c>
      <c r="I23">
        <v>13</v>
      </c>
      <c r="J23">
        <v>21</v>
      </c>
      <c r="K23">
        <v>4</v>
      </c>
      <c r="L23">
        <v>0</v>
      </c>
      <c r="M23">
        <v>0</v>
      </c>
      <c r="N23">
        <v>0</v>
      </c>
      <c r="O23">
        <v>66</v>
      </c>
      <c r="P23" s="1">
        <v>0.52</v>
      </c>
      <c r="Q23">
        <v>310</v>
      </c>
      <c r="R23" s="1">
        <v>0.71</v>
      </c>
      <c r="S23" s="2">
        <v>0.499</v>
      </c>
      <c r="T23">
        <f t="shared" si="0"/>
        <v>44.91</v>
      </c>
      <c r="U23">
        <f t="shared" si="1"/>
        <v>0.71</v>
      </c>
      <c r="V23">
        <v>6</v>
      </c>
      <c r="W23">
        <v>1</v>
      </c>
      <c r="X23">
        <f t="shared" si="2"/>
        <v>2.05</v>
      </c>
      <c r="Y23">
        <f t="shared" si="3"/>
        <v>0.3562680917390337</v>
      </c>
      <c r="Z23">
        <f t="shared" si="4"/>
        <v>0.5454545454545454</v>
      </c>
      <c r="AA23">
        <f t="shared" si="5"/>
        <v>2.951722637193579</v>
      </c>
      <c r="AB23">
        <f t="shared" si="6"/>
        <v>49.19537728655965</v>
      </c>
    </row>
    <row r="24" spans="1:28" ht="12">
      <c r="A24">
        <v>1</v>
      </c>
      <c r="B24" t="s">
        <v>40</v>
      </c>
      <c r="C24" s="7" t="s">
        <v>37</v>
      </c>
      <c r="D24">
        <v>19</v>
      </c>
      <c r="E24">
        <v>10</v>
      </c>
      <c r="F24">
        <v>4</v>
      </c>
      <c r="G24">
        <v>5</v>
      </c>
      <c r="H24">
        <v>6</v>
      </c>
      <c r="I24">
        <v>13</v>
      </c>
      <c r="J24">
        <v>12</v>
      </c>
      <c r="K24">
        <v>3</v>
      </c>
      <c r="L24">
        <v>1</v>
      </c>
      <c r="M24">
        <v>0</v>
      </c>
      <c r="N24">
        <v>0</v>
      </c>
      <c r="O24">
        <v>53</v>
      </c>
      <c r="P24" s="1">
        <v>0.53</v>
      </c>
      <c r="Q24">
        <v>435</v>
      </c>
      <c r="R24" s="1">
        <v>0.78</v>
      </c>
      <c r="S24" s="2">
        <v>0.564</v>
      </c>
      <c r="T24">
        <f t="shared" si="0"/>
        <v>50.76</v>
      </c>
      <c r="U24">
        <f t="shared" si="1"/>
        <v>0.78</v>
      </c>
      <c r="V24">
        <v>6</v>
      </c>
      <c r="W24">
        <v>4</v>
      </c>
      <c r="X24">
        <f t="shared" si="2"/>
        <v>2.4</v>
      </c>
      <c r="Y24">
        <f t="shared" si="3"/>
        <v>0.37431048069345946</v>
      </c>
      <c r="Z24">
        <f t="shared" si="4"/>
        <v>1.7142857142857142</v>
      </c>
      <c r="AA24">
        <f t="shared" si="5"/>
        <v>4.4885961949791735</v>
      </c>
      <c r="AB24">
        <f t="shared" si="6"/>
        <v>74.80993658298623</v>
      </c>
    </row>
    <row r="25" spans="1:28" ht="12">
      <c r="A25">
        <v>1</v>
      </c>
      <c r="B25" t="s">
        <v>37</v>
      </c>
      <c r="C25" s="7" t="s">
        <v>40</v>
      </c>
      <c r="D25">
        <v>7</v>
      </c>
      <c r="E25">
        <v>1</v>
      </c>
      <c r="F25">
        <v>5</v>
      </c>
      <c r="G25">
        <v>1</v>
      </c>
      <c r="H25">
        <v>2</v>
      </c>
      <c r="I25">
        <v>14</v>
      </c>
      <c r="J25">
        <v>13</v>
      </c>
      <c r="K25">
        <v>5</v>
      </c>
      <c r="L25">
        <v>0</v>
      </c>
      <c r="M25">
        <v>0</v>
      </c>
      <c r="N25">
        <v>0</v>
      </c>
      <c r="O25">
        <v>47</v>
      </c>
      <c r="P25" s="1">
        <v>0.47</v>
      </c>
      <c r="Q25">
        <v>326</v>
      </c>
      <c r="R25" s="1">
        <v>0.74</v>
      </c>
      <c r="S25" s="2">
        <v>0.436</v>
      </c>
      <c r="T25">
        <f t="shared" si="0"/>
        <v>39.24</v>
      </c>
      <c r="U25">
        <f t="shared" si="1"/>
        <v>0.74</v>
      </c>
      <c r="V25">
        <v>1</v>
      </c>
      <c r="W25">
        <v>0</v>
      </c>
      <c r="X25">
        <f t="shared" si="2"/>
        <v>2.1999999999999997</v>
      </c>
      <c r="Y25">
        <f t="shared" si="3"/>
        <v>0.1783893985728848</v>
      </c>
      <c r="Z25">
        <f t="shared" si="4"/>
        <v>0</v>
      </c>
      <c r="AA25">
        <f t="shared" si="5"/>
        <v>2.3783893985728843</v>
      </c>
      <c r="AB25">
        <f t="shared" si="6"/>
        <v>39.63982330954807</v>
      </c>
    </row>
    <row r="26" spans="1:28" ht="12">
      <c r="A26">
        <v>1</v>
      </c>
      <c r="B26" t="s">
        <v>41</v>
      </c>
      <c r="C26" s="7" t="s">
        <v>42</v>
      </c>
      <c r="D26">
        <v>21</v>
      </c>
      <c r="E26">
        <v>10</v>
      </c>
      <c r="F26">
        <v>8</v>
      </c>
      <c r="G26">
        <v>3</v>
      </c>
      <c r="H26">
        <v>7</v>
      </c>
      <c r="I26">
        <v>8</v>
      </c>
      <c r="J26">
        <v>25</v>
      </c>
      <c r="K26">
        <v>4</v>
      </c>
      <c r="L26">
        <v>0</v>
      </c>
      <c r="M26">
        <v>0</v>
      </c>
      <c r="N26">
        <v>0</v>
      </c>
      <c r="O26">
        <v>58</v>
      </c>
      <c r="P26" s="1">
        <v>0.5</v>
      </c>
      <c r="Q26">
        <v>553</v>
      </c>
      <c r="R26" s="1">
        <v>0.84</v>
      </c>
      <c r="S26" s="2">
        <v>0.628</v>
      </c>
      <c r="T26">
        <f t="shared" si="0"/>
        <v>56.52</v>
      </c>
      <c r="U26">
        <f t="shared" si="1"/>
        <v>0.84</v>
      </c>
      <c r="V26">
        <v>6</v>
      </c>
      <c r="W26">
        <v>3</v>
      </c>
      <c r="X26">
        <f t="shared" si="2"/>
        <v>2.7</v>
      </c>
      <c r="Y26">
        <f t="shared" si="3"/>
        <v>0.37154989384288745</v>
      </c>
      <c r="Z26">
        <f t="shared" si="4"/>
        <v>1</v>
      </c>
      <c r="AA26">
        <f t="shared" si="5"/>
        <v>4.071549893842888</v>
      </c>
      <c r="AB26">
        <f t="shared" si="6"/>
        <v>67.85916489738146</v>
      </c>
    </row>
    <row r="27" spans="1:28" ht="12">
      <c r="A27">
        <v>1</v>
      </c>
      <c r="B27" t="s">
        <v>42</v>
      </c>
      <c r="C27" s="7" t="s">
        <v>41</v>
      </c>
      <c r="D27">
        <v>10</v>
      </c>
      <c r="E27">
        <v>5</v>
      </c>
      <c r="F27">
        <v>2</v>
      </c>
      <c r="G27">
        <v>3</v>
      </c>
      <c r="H27">
        <v>3</v>
      </c>
      <c r="I27">
        <v>17</v>
      </c>
      <c r="J27">
        <v>7</v>
      </c>
      <c r="K27">
        <v>4</v>
      </c>
      <c r="L27">
        <v>0</v>
      </c>
      <c r="M27">
        <v>0</v>
      </c>
      <c r="N27">
        <v>0</v>
      </c>
      <c r="O27">
        <v>56</v>
      </c>
      <c r="P27" s="1">
        <v>0.49</v>
      </c>
      <c r="Q27">
        <v>326</v>
      </c>
      <c r="R27" s="1">
        <v>0.73</v>
      </c>
      <c r="S27" s="2">
        <v>0.372</v>
      </c>
      <c r="T27">
        <f t="shared" si="0"/>
        <v>33.48</v>
      </c>
      <c r="U27">
        <f t="shared" si="1"/>
        <v>0.73</v>
      </c>
      <c r="V27">
        <v>2</v>
      </c>
      <c r="W27">
        <v>3</v>
      </c>
      <c r="X27">
        <f t="shared" si="2"/>
        <v>2.15</v>
      </c>
      <c r="Y27">
        <f t="shared" si="3"/>
        <v>0.2986857825567503</v>
      </c>
      <c r="Z27">
        <f t="shared" si="4"/>
        <v>0.8571428571428571</v>
      </c>
      <c r="AA27">
        <f t="shared" si="5"/>
        <v>3.3058286396996075</v>
      </c>
      <c r="AB27">
        <f t="shared" si="6"/>
        <v>55.09714399499345</v>
      </c>
    </row>
    <row r="28" spans="1:28" ht="12">
      <c r="A28">
        <v>1</v>
      </c>
      <c r="B28" t="s">
        <v>43</v>
      </c>
      <c r="C28" s="7" t="s">
        <v>39</v>
      </c>
      <c r="D28">
        <v>14</v>
      </c>
      <c r="E28">
        <v>2</v>
      </c>
      <c r="F28">
        <v>10</v>
      </c>
      <c r="G28">
        <v>2</v>
      </c>
      <c r="H28">
        <v>8</v>
      </c>
      <c r="I28">
        <v>12</v>
      </c>
      <c r="J28">
        <v>16</v>
      </c>
      <c r="K28">
        <v>0</v>
      </c>
      <c r="L28">
        <v>1</v>
      </c>
      <c r="M28">
        <v>0</v>
      </c>
      <c r="N28">
        <v>0</v>
      </c>
      <c r="O28">
        <v>59</v>
      </c>
      <c r="P28" s="1">
        <v>0.53</v>
      </c>
      <c r="Q28">
        <v>371</v>
      </c>
      <c r="R28" s="1">
        <v>0.73</v>
      </c>
      <c r="S28" s="2">
        <v>0.487</v>
      </c>
      <c r="T28">
        <f t="shared" si="0"/>
        <v>43.83</v>
      </c>
      <c r="U28">
        <f t="shared" si="1"/>
        <v>0.73</v>
      </c>
      <c r="V28">
        <v>2</v>
      </c>
      <c r="W28">
        <v>0</v>
      </c>
      <c r="X28">
        <f t="shared" si="2"/>
        <v>2.15</v>
      </c>
      <c r="Y28">
        <f t="shared" si="3"/>
        <v>0.31941592516541184</v>
      </c>
      <c r="Z28">
        <f t="shared" si="4"/>
        <v>0</v>
      </c>
      <c r="AA28">
        <f t="shared" si="5"/>
        <v>2.4694159251654115</v>
      </c>
      <c r="AB28">
        <f t="shared" si="6"/>
        <v>41.156932086090194</v>
      </c>
    </row>
    <row r="29" spans="1:28" ht="12">
      <c r="A29">
        <v>1</v>
      </c>
      <c r="B29" t="s">
        <v>39</v>
      </c>
      <c r="C29" s="7" t="s">
        <v>43</v>
      </c>
      <c r="D29">
        <v>14</v>
      </c>
      <c r="E29">
        <v>6</v>
      </c>
      <c r="F29">
        <v>4</v>
      </c>
      <c r="G29">
        <v>4</v>
      </c>
      <c r="H29">
        <v>2</v>
      </c>
      <c r="I29">
        <v>8</v>
      </c>
      <c r="J29">
        <v>12</v>
      </c>
      <c r="K29">
        <v>2</v>
      </c>
      <c r="L29">
        <v>2</v>
      </c>
      <c r="M29">
        <v>0</v>
      </c>
      <c r="N29">
        <v>0</v>
      </c>
      <c r="O29">
        <v>51</v>
      </c>
      <c r="P29" s="1">
        <v>0.46</v>
      </c>
      <c r="Q29">
        <v>411</v>
      </c>
      <c r="R29" s="1">
        <v>0.79</v>
      </c>
      <c r="S29" s="2">
        <v>0.513</v>
      </c>
      <c r="T29">
        <f t="shared" si="0"/>
        <v>46.17</v>
      </c>
      <c r="U29">
        <f t="shared" si="1"/>
        <v>0.79</v>
      </c>
      <c r="V29">
        <v>4</v>
      </c>
      <c r="W29">
        <v>2</v>
      </c>
      <c r="X29">
        <f t="shared" si="2"/>
        <v>2.45</v>
      </c>
      <c r="Y29">
        <f t="shared" si="3"/>
        <v>0.30322720381199914</v>
      </c>
      <c r="Z29">
        <f t="shared" si="4"/>
        <v>0.8</v>
      </c>
      <c r="AA29">
        <f t="shared" si="5"/>
        <v>3.553227203811999</v>
      </c>
      <c r="AB29">
        <f t="shared" si="6"/>
        <v>59.220453396866645</v>
      </c>
    </row>
    <row r="30" spans="1:28" ht="12">
      <c r="A30">
        <v>2</v>
      </c>
      <c r="B30" t="s">
        <v>30</v>
      </c>
      <c r="C30" s="7" t="s">
        <v>32</v>
      </c>
      <c r="D30">
        <v>5</v>
      </c>
      <c r="E30">
        <v>3</v>
      </c>
      <c r="F30">
        <v>2</v>
      </c>
      <c r="G30">
        <v>0</v>
      </c>
      <c r="H30">
        <v>3</v>
      </c>
      <c r="I30">
        <v>19</v>
      </c>
      <c r="J30">
        <v>5</v>
      </c>
      <c r="K30">
        <v>4</v>
      </c>
      <c r="L30">
        <v>3</v>
      </c>
      <c r="M30">
        <v>0</v>
      </c>
      <c r="N30">
        <v>0</v>
      </c>
      <c r="O30">
        <v>66</v>
      </c>
      <c r="P30" s="1">
        <v>0.47</v>
      </c>
      <c r="Q30">
        <v>211</v>
      </c>
      <c r="R30" s="1">
        <v>0.6</v>
      </c>
      <c r="S30" s="2">
        <v>0.318</v>
      </c>
      <c r="T30">
        <f t="shared" si="0"/>
        <v>28.62</v>
      </c>
      <c r="U30">
        <f t="shared" si="1"/>
        <v>0.6</v>
      </c>
      <c r="V30">
        <v>1</v>
      </c>
      <c r="W30">
        <v>2</v>
      </c>
      <c r="X30">
        <f t="shared" si="2"/>
        <v>1.4999999999999998</v>
      </c>
      <c r="Y30">
        <f t="shared" si="3"/>
        <v>0.17470300489168414</v>
      </c>
      <c r="Z30">
        <f t="shared" si="4"/>
        <v>0.4</v>
      </c>
      <c r="AA30">
        <f t="shared" si="5"/>
        <v>2.074703004891684</v>
      </c>
      <c r="AB30">
        <f t="shared" si="6"/>
        <v>34.5783834148614</v>
      </c>
    </row>
    <row r="31" spans="1:28" ht="12">
      <c r="A31">
        <v>2</v>
      </c>
      <c r="B31" t="s">
        <v>32</v>
      </c>
      <c r="C31" s="7" t="s">
        <v>30</v>
      </c>
      <c r="D31">
        <v>16</v>
      </c>
      <c r="E31">
        <v>1</v>
      </c>
      <c r="F31">
        <v>10</v>
      </c>
      <c r="G31">
        <v>5</v>
      </c>
      <c r="H31">
        <v>9</v>
      </c>
      <c r="I31">
        <v>15</v>
      </c>
      <c r="J31">
        <v>25</v>
      </c>
      <c r="K31">
        <v>2</v>
      </c>
      <c r="L31">
        <v>4</v>
      </c>
      <c r="M31">
        <v>0</v>
      </c>
      <c r="N31">
        <v>0</v>
      </c>
      <c r="O31">
        <v>73</v>
      </c>
      <c r="P31" s="1">
        <v>0.52</v>
      </c>
      <c r="Q31">
        <v>458</v>
      </c>
      <c r="R31" s="1">
        <v>0.81</v>
      </c>
      <c r="S31" s="2">
        <v>0.682</v>
      </c>
      <c r="T31">
        <f t="shared" si="0"/>
        <v>61.38</v>
      </c>
      <c r="U31">
        <f t="shared" si="1"/>
        <v>0.81</v>
      </c>
      <c r="V31">
        <v>0</v>
      </c>
      <c r="W31">
        <v>1</v>
      </c>
      <c r="X31">
        <f t="shared" si="2"/>
        <v>2.55</v>
      </c>
      <c r="Y31">
        <f t="shared" si="3"/>
        <v>0.26067122841316387</v>
      </c>
      <c r="Z31">
        <f t="shared" si="4"/>
        <v>0</v>
      </c>
      <c r="AA31">
        <f t="shared" si="5"/>
        <v>2.8106712284131636</v>
      </c>
      <c r="AB31">
        <f t="shared" si="6"/>
        <v>46.84452047355273</v>
      </c>
    </row>
    <row r="32" spans="1:28" ht="12">
      <c r="A32">
        <v>2</v>
      </c>
      <c r="B32" t="s">
        <v>41</v>
      </c>
      <c r="C32" s="7" t="s">
        <v>36</v>
      </c>
      <c r="D32">
        <v>19</v>
      </c>
      <c r="E32">
        <v>6</v>
      </c>
      <c r="F32">
        <v>7</v>
      </c>
      <c r="G32">
        <v>6</v>
      </c>
      <c r="H32">
        <v>5</v>
      </c>
      <c r="I32">
        <v>13</v>
      </c>
      <c r="J32">
        <v>25</v>
      </c>
      <c r="K32">
        <v>4</v>
      </c>
      <c r="L32">
        <v>1</v>
      </c>
      <c r="M32">
        <v>0</v>
      </c>
      <c r="N32">
        <v>0</v>
      </c>
      <c r="O32">
        <v>63</v>
      </c>
      <c r="P32" s="1">
        <v>0.54</v>
      </c>
      <c r="Q32">
        <v>569</v>
      </c>
      <c r="R32" s="1">
        <v>0.81</v>
      </c>
      <c r="S32" s="2">
        <v>0.626</v>
      </c>
      <c r="T32">
        <f t="shared" si="0"/>
        <v>56.34</v>
      </c>
      <c r="U32">
        <f t="shared" si="1"/>
        <v>0.81</v>
      </c>
      <c r="V32">
        <v>5</v>
      </c>
      <c r="W32">
        <v>0</v>
      </c>
      <c r="X32">
        <f t="shared" si="2"/>
        <v>2.55</v>
      </c>
      <c r="Y32">
        <f>D32/T32</f>
        <v>0.3372381966631168</v>
      </c>
      <c r="Z32">
        <f t="shared" si="4"/>
        <v>0</v>
      </c>
      <c r="AA32">
        <f t="shared" si="5"/>
        <v>2.8872381966631164</v>
      </c>
      <c r="AB32">
        <f t="shared" si="6"/>
        <v>48.12063661105194</v>
      </c>
    </row>
    <row r="33" spans="1:28" ht="12">
      <c r="A33">
        <v>2</v>
      </c>
      <c r="B33" t="s">
        <v>36</v>
      </c>
      <c r="C33" s="7" t="s">
        <v>41</v>
      </c>
      <c r="D33">
        <v>9</v>
      </c>
      <c r="E33">
        <v>6</v>
      </c>
      <c r="F33">
        <v>2</v>
      </c>
      <c r="G33">
        <v>1</v>
      </c>
      <c r="H33">
        <v>2</v>
      </c>
      <c r="I33">
        <v>16</v>
      </c>
      <c r="J33">
        <v>4</v>
      </c>
      <c r="K33">
        <v>5</v>
      </c>
      <c r="L33">
        <v>1</v>
      </c>
      <c r="M33">
        <v>0</v>
      </c>
      <c r="N33">
        <v>0</v>
      </c>
      <c r="O33">
        <v>52</v>
      </c>
      <c r="P33" s="1">
        <v>0.45</v>
      </c>
      <c r="Q33">
        <v>341</v>
      </c>
      <c r="R33" s="1">
        <v>0.74</v>
      </c>
      <c r="S33" s="2">
        <v>0.374</v>
      </c>
      <c r="T33">
        <f t="shared" si="0"/>
        <v>33.66</v>
      </c>
      <c r="U33">
        <f t="shared" si="1"/>
        <v>0.74</v>
      </c>
      <c r="V33">
        <v>3</v>
      </c>
      <c r="W33">
        <v>2</v>
      </c>
      <c r="X33">
        <f t="shared" si="2"/>
        <v>2.1999999999999997</v>
      </c>
      <c r="Y33">
        <f t="shared" si="3"/>
        <v>0.26737967914438504</v>
      </c>
      <c r="Z33">
        <f t="shared" si="4"/>
        <v>0.75</v>
      </c>
      <c r="AA33">
        <f t="shared" si="5"/>
        <v>3.217379679144385</v>
      </c>
      <c r="AB33">
        <f t="shared" si="6"/>
        <v>53.62299465240642</v>
      </c>
    </row>
    <row r="34" spans="1:28" ht="12">
      <c r="A34">
        <v>2</v>
      </c>
      <c r="B34" t="s">
        <v>43</v>
      </c>
      <c r="C34" s="7" t="s">
        <v>42</v>
      </c>
      <c r="D34">
        <v>10</v>
      </c>
      <c r="E34">
        <v>2</v>
      </c>
      <c r="F34">
        <v>5</v>
      </c>
      <c r="G34">
        <v>3</v>
      </c>
      <c r="H34">
        <v>6</v>
      </c>
      <c r="I34">
        <v>14</v>
      </c>
      <c r="J34">
        <v>25</v>
      </c>
      <c r="K34">
        <v>1</v>
      </c>
      <c r="L34">
        <v>1</v>
      </c>
      <c r="M34">
        <v>0</v>
      </c>
      <c r="N34">
        <v>0</v>
      </c>
      <c r="O34">
        <v>63</v>
      </c>
      <c r="P34" s="1">
        <v>0.51</v>
      </c>
      <c r="Q34">
        <v>409</v>
      </c>
      <c r="R34" s="1">
        <v>0.72</v>
      </c>
      <c r="S34" s="4">
        <v>0.535</v>
      </c>
      <c r="T34">
        <f>$AC$2*S34</f>
        <v>48.150000000000006</v>
      </c>
      <c r="U34">
        <f>R34*1</f>
        <v>0.72</v>
      </c>
      <c r="V34">
        <v>0</v>
      </c>
      <c r="W34">
        <v>2</v>
      </c>
      <c r="X34">
        <f>((U34-0.3)/0.2)</f>
        <v>2.0999999999999996</v>
      </c>
      <c r="Y34">
        <f>D34/T34</f>
        <v>0.20768431983385252</v>
      </c>
      <c r="Z34">
        <f>(V34/(E34+F34))*W34</f>
        <v>0</v>
      </c>
      <c r="AA34">
        <f>SUM(X34:Z34)</f>
        <v>2.3076843198338524</v>
      </c>
      <c r="AB34">
        <f>(AA34*100)/6</f>
        <v>38.461405330564205</v>
      </c>
    </row>
    <row r="35" spans="1:28" ht="12">
      <c r="A35">
        <v>2</v>
      </c>
      <c r="B35" t="s">
        <v>42</v>
      </c>
      <c r="C35" s="7" t="s">
        <v>43</v>
      </c>
      <c r="D35">
        <v>12</v>
      </c>
      <c r="E35">
        <v>2</v>
      </c>
      <c r="F35">
        <v>8</v>
      </c>
      <c r="G35">
        <v>2</v>
      </c>
      <c r="H35">
        <v>1</v>
      </c>
      <c r="I35">
        <v>18</v>
      </c>
      <c r="J35">
        <v>12</v>
      </c>
      <c r="K35">
        <v>3</v>
      </c>
      <c r="L35">
        <v>1</v>
      </c>
      <c r="M35">
        <v>0</v>
      </c>
      <c r="N35">
        <v>0</v>
      </c>
      <c r="O35">
        <v>59</v>
      </c>
      <c r="P35" s="1">
        <v>0.48</v>
      </c>
      <c r="Q35">
        <v>363</v>
      </c>
      <c r="R35" s="1">
        <v>0.77</v>
      </c>
      <c r="S35" s="4">
        <v>0.465</v>
      </c>
      <c r="T35">
        <f aca="true" t="shared" si="7" ref="T35:T67">$AC$2*S35</f>
        <v>41.85</v>
      </c>
      <c r="U35">
        <f aca="true" t="shared" si="8" ref="U35:U67">R35*1</f>
        <v>0.77</v>
      </c>
      <c r="V35">
        <v>1</v>
      </c>
      <c r="W35">
        <v>1</v>
      </c>
      <c r="X35">
        <f aca="true" t="shared" si="9" ref="X35:X67">((U35-0.3)/0.2)</f>
        <v>2.35</v>
      </c>
      <c r="Y35">
        <f aca="true" t="shared" si="10" ref="Y35:Y67">D35/T35</f>
        <v>0.2867383512544803</v>
      </c>
      <c r="Z35">
        <f aca="true" t="shared" si="11" ref="Z35:Z83">(V35/(E35+F35))*W35</f>
        <v>0.1</v>
      </c>
      <c r="AA35">
        <f>SUM(X35:Z35)</f>
        <v>2.7367383512544805</v>
      </c>
      <c r="AB35">
        <f aca="true" t="shared" si="12" ref="AB35:AB67">(AA35*100)/6</f>
        <v>45.612305854241335</v>
      </c>
    </row>
    <row r="36" spans="1:28" ht="12">
      <c r="A36">
        <v>3</v>
      </c>
      <c r="B36" t="s">
        <v>32</v>
      </c>
      <c r="C36" s="7" t="s">
        <v>37</v>
      </c>
      <c r="D36">
        <v>20</v>
      </c>
      <c r="E36">
        <v>3</v>
      </c>
      <c r="F36">
        <v>12</v>
      </c>
      <c r="G36">
        <v>5</v>
      </c>
      <c r="H36">
        <v>7</v>
      </c>
      <c r="I36">
        <v>14</v>
      </c>
      <c r="J36">
        <v>23</v>
      </c>
      <c r="K36">
        <v>0</v>
      </c>
      <c r="L36">
        <v>2</v>
      </c>
      <c r="M36">
        <v>0</v>
      </c>
      <c r="N36">
        <v>0</v>
      </c>
      <c r="O36">
        <v>68</v>
      </c>
      <c r="P36" s="1">
        <v>0.55</v>
      </c>
      <c r="Q36">
        <v>607</v>
      </c>
      <c r="R36" s="1">
        <v>0.82</v>
      </c>
      <c r="S36" s="4">
        <v>0.728</v>
      </c>
      <c r="T36">
        <f t="shared" si="7"/>
        <v>65.52</v>
      </c>
      <c r="U36">
        <f t="shared" si="8"/>
        <v>0.82</v>
      </c>
      <c r="V36">
        <v>3</v>
      </c>
      <c r="W36">
        <v>0</v>
      </c>
      <c r="X36">
        <f t="shared" si="9"/>
        <v>2.6</v>
      </c>
      <c r="Y36">
        <f t="shared" si="10"/>
        <v>0.3052503052503053</v>
      </c>
      <c r="Z36">
        <f t="shared" si="11"/>
        <v>0</v>
      </c>
      <c r="AA36">
        <f>SUM(X36:Z36)</f>
        <v>2.9052503052503056</v>
      </c>
      <c r="AB36">
        <f t="shared" si="12"/>
        <v>48.42083842083843</v>
      </c>
    </row>
    <row r="37" spans="1:28" ht="12">
      <c r="A37">
        <v>3</v>
      </c>
      <c r="B37" t="s">
        <v>37</v>
      </c>
      <c r="C37" s="7" t="s">
        <v>32</v>
      </c>
      <c r="D37">
        <v>7</v>
      </c>
      <c r="E37">
        <v>1</v>
      </c>
      <c r="F37">
        <v>3</v>
      </c>
      <c r="G37">
        <v>3</v>
      </c>
      <c r="H37">
        <v>1</v>
      </c>
      <c r="I37">
        <v>20</v>
      </c>
      <c r="J37">
        <v>5</v>
      </c>
      <c r="K37">
        <v>5</v>
      </c>
      <c r="L37">
        <v>4</v>
      </c>
      <c r="M37">
        <v>0</v>
      </c>
      <c r="N37">
        <v>0</v>
      </c>
      <c r="O37">
        <v>54</v>
      </c>
      <c r="P37" s="1">
        <v>0.44</v>
      </c>
      <c r="Q37">
        <v>221</v>
      </c>
      <c r="R37" s="1">
        <v>0.59</v>
      </c>
      <c r="S37" s="4">
        <v>0.272</v>
      </c>
      <c r="T37">
        <f t="shared" si="7"/>
        <v>24.48</v>
      </c>
      <c r="U37">
        <f t="shared" si="8"/>
        <v>0.59</v>
      </c>
      <c r="V37">
        <v>1</v>
      </c>
      <c r="W37">
        <v>0</v>
      </c>
      <c r="X37">
        <f t="shared" si="9"/>
        <v>1.4499999999999997</v>
      </c>
      <c r="Y37">
        <f t="shared" si="10"/>
        <v>0.28594771241830064</v>
      </c>
      <c r="Z37">
        <f t="shared" si="11"/>
        <v>0</v>
      </c>
      <c r="AA37">
        <f>X37+Y37</f>
        <v>1.7359477124183003</v>
      </c>
      <c r="AB37">
        <f t="shared" si="12"/>
        <v>28.932461873638335</v>
      </c>
    </row>
    <row r="38" spans="1:28" ht="12">
      <c r="A38">
        <v>3</v>
      </c>
      <c r="B38" t="s">
        <v>40</v>
      </c>
      <c r="C38" s="7" t="s">
        <v>33</v>
      </c>
      <c r="D38">
        <v>14</v>
      </c>
      <c r="E38">
        <v>3</v>
      </c>
      <c r="F38">
        <v>9</v>
      </c>
      <c r="G38">
        <v>2</v>
      </c>
      <c r="H38">
        <v>5</v>
      </c>
      <c r="I38">
        <v>8</v>
      </c>
      <c r="J38">
        <v>18</v>
      </c>
      <c r="K38">
        <v>3</v>
      </c>
      <c r="L38">
        <v>3</v>
      </c>
      <c r="M38">
        <v>0</v>
      </c>
      <c r="N38">
        <v>0</v>
      </c>
      <c r="O38">
        <v>48</v>
      </c>
      <c r="P38" s="1">
        <v>0.6</v>
      </c>
      <c r="Q38">
        <v>426</v>
      </c>
      <c r="R38" s="1">
        <v>0.79</v>
      </c>
      <c r="S38" s="4">
        <v>0.617</v>
      </c>
      <c r="T38">
        <f t="shared" si="7"/>
        <v>55.53</v>
      </c>
      <c r="U38">
        <f t="shared" si="8"/>
        <v>0.79</v>
      </c>
      <c r="V38">
        <v>2</v>
      </c>
      <c r="W38">
        <v>1</v>
      </c>
      <c r="X38">
        <f t="shared" si="9"/>
        <v>2.45</v>
      </c>
      <c r="Y38">
        <f t="shared" si="10"/>
        <v>0.25211597334773994</v>
      </c>
      <c r="Z38">
        <f t="shared" si="11"/>
        <v>0.16666666666666666</v>
      </c>
      <c r="AA38">
        <f aca="true" t="shared" si="13" ref="AA38:AA67">SUM(X38:Z38)</f>
        <v>2.8687826400144067</v>
      </c>
      <c r="AB38">
        <f t="shared" si="12"/>
        <v>47.81304400024012</v>
      </c>
    </row>
    <row r="39" spans="1:28" ht="12">
      <c r="A39">
        <v>3</v>
      </c>
      <c r="B39" t="s">
        <v>33</v>
      </c>
      <c r="C39" s="7" t="s">
        <v>40</v>
      </c>
      <c r="D39">
        <v>2</v>
      </c>
      <c r="E39">
        <v>1</v>
      </c>
      <c r="F39">
        <v>0</v>
      </c>
      <c r="G39">
        <v>1</v>
      </c>
      <c r="H39">
        <v>1</v>
      </c>
      <c r="I39">
        <v>22</v>
      </c>
      <c r="J39">
        <v>9</v>
      </c>
      <c r="K39">
        <v>2</v>
      </c>
      <c r="L39">
        <v>1</v>
      </c>
      <c r="M39">
        <v>0</v>
      </c>
      <c r="N39">
        <v>1</v>
      </c>
      <c r="O39">
        <v>31</v>
      </c>
      <c r="P39" s="1">
        <v>0.39</v>
      </c>
      <c r="Q39">
        <v>258</v>
      </c>
      <c r="R39" s="1">
        <v>0.67</v>
      </c>
      <c r="S39" s="4">
        <v>0.383</v>
      </c>
      <c r="T39">
        <f t="shared" si="7"/>
        <v>34.47</v>
      </c>
      <c r="U39">
        <f t="shared" si="8"/>
        <v>0.67</v>
      </c>
      <c r="V39">
        <v>0</v>
      </c>
      <c r="W39">
        <v>1</v>
      </c>
      <c r="X39">
        <f t="shared" si="9"/>
        <v>1.85</v>
      </c>
      <c r="Y39">
        <f t="shared" si="10"/>
        <v>0.05802146794313896</v>
      </c>
      <c r="Z39">
        <f t="shared" si="11"/>
        <v>0</v>
      </c>
      <c r="AA39">
        <f t="shared" si="13"/>
        <v>1.908021467943139</v>
      </c>
      <c r="AB39">
        <f t="shared" si="12"/>
        <v>31.800357799052318</v>
      </c>
    </row>
    <row r="40" spans="1:28" ht="12">
      <c r="A40">
        <v>3</v>
      </c>
      <c r="B40" t="s">
        <v>39</v>
      </c>
      <c r="C40" s="7" t="s">
        <v>9</v>
      </c>
      <c r="D40">
        <v>19</v>
      </c>
      <c r="E40">
        <v>4</v>
      </c>
      <c r="F40">
        <v>10</v>
      </c>
      <c r="G40">
        <v>5</v>
      </c>
      <c r="H40">
        <v>5</v>
      </c>
      <c r="I40">
        <v>9</v>
      </c>
      <c r="J40">
        <v>25</v>
      </c>
      <c r="K40">
        <v>1</v>
      </c>
      <c r="L40">
        <v>1</v>
      </c>
      <c r="M40">
        <v>0</v>
      </c>
      <c r="N40">
        <v>0</v>
      </c>
      <c r="O40">
        <v>39</v>
      </c>
      <c r="P40" s="1">
        <v>0.4</v>
      </c>
      <c r="Q40">
        <v>603</v>
      </c>
      <c r="R40" s="1">
        <v>0.88</v>
      </c>
      <c r="S40" s="4">
        <v>0.692</v>
      </c>
      <c r="T40">
        <f t="shared" si="7"/>
        <v>62.279999999999994</v>
      </c>
      <c r="U40">
        <f t="shared" si="8"/>
        <v>0.88</v>
      </c>
      <c r="V40">
        <v>3</v>
      </c>
      <c r="W40">
        <v>1</v>
      </c>
      <c r="X40">
        <f t="shared" si="9"/>
        <v>2.9000000000000004</v>
      </c>
      <c r="Y40">
        <f t="shared" si="10"/>
        <v>0.3050738599871548</v>
      </c>
      <c r="Z40">
        <f t="shared" si="11"/>
        <v>0.21428571428571427</v>
      </c>
      <c r="AA40">
        <f t="shared" si="13"/>
        <v>3.4193595742728697</v>
      </c>
      <c r="AB40">
        <f t="shared" si="12"/>
        <v>56.98932623788116</v>
      </c>
    </row>
    <row r="41" spans="1:28" ht="12">
      <c r="A41">
        <v>3</v>
      </c>
      <c r="B41" t="s">
        <v>9</v>
      </c>
      <c r="C41" s="7" t="s">
        <v>39</v>
      </c>
      <c r="D41">
        <v>14</v>
      </c>
      <c r="E41">
        <v>6</v>
      </c>
      <c r="F41">
        <v>5</v>
      </c>
      <c r="G41">
        <v>3</v>
      </c>
      <c r="H41">
        <v>0</v>
      </c>
      <c r="I41">
        <v>10</v>
      </c>
      <c r="J41">
        <v>4</v>
      </c>
      <c r="K41">
        <v>3</v>
      </c>
      <c r="L41">
        <v>2</v>
      </c>
      <c r="M41">
        <v>0</v>
      </c>
      <c r="N41">
        <v>0</v>
      </c>
      <c r="O41">
        <v>57</v>
      </c>
      <c r="P41" s="1">
        <v>0.59</v>
      </c>
      <c r="Q41">
        <v>262</v>
      </c>
      <c r="R41" s="1">
        <v>0.68</v>
      </c>
      <c r="S41" s="4">
        <v>0.308</v>
      </c>
      <c r="T41">
        <f t="shared" si="7"/>
        <v>27.72</v>
      </c>
      <c r="U41">
        <f t="shared" si="8"/>
        <v>0.68</v>
      </c>
      <c r="V41">
        <v>5</v>
      </c>
      <c r="W41">
        <v>1</v>
      </c>
      <c r="X41">
        <f t="shared" si="9"/>
        <v>1.9000000000000001</v>
      </c>
      <c r="Y41">
        <f t="shared" si="10"/>
        <v>0.5050505050505051</v>
      </c>
      <c r="Z41">
        <f t="shared" si="11"/>
        <v>0.45454545454545453</v>
      </c>
      <c r="AA41">
        <f t="shared" si="13"/>
        <v>2.8595959595959597</v>
      </c>
      <c r="AB41">
        <f t="shared" si="12"/>
        <v>47.65993265993266</v>
      </c>
    </row>
    <row r="42" spans="1:28" ht="12">
      <c r="A42">
        <v>3</v>
      </c>
      <c r="B42" t="s">
        <v>34</v>
      </c>
      <c r="C42" s="7" t="s">
        <v>43</v>
      </c>
      <c r="D42">
        <v>10</v>
      </c>
      <c r="E42">
        <v>5</v>
      </c>
      <c r="F42">
        <v>2</v>
      </c>
      <c r="G42">
        <v>3</v>
      </c>
      <c r="H42">
        <v>5</v>
      </c>
      <c r="I42">
        <v>11</v>
      </c>
      <c r="J42">
        <v>20</v>
      </c>
      <c r="K42">
        <v>0</v>
      </c>
      <c r="L42">
        <v>0</v>
      </c>
      <c r="M42">
        <v>0</v>
      </c>
      <c r="N42">
        <v>0</v>
      </c>
      <c r="O42">
        <v>64</v>
      </c>
      <c r="P42" s="1">
        <v>0.59</v>
      </c>
      <c r="Q42">
        <v>461</v>
      </c>
      <c r="R42" s="1">
        <v>0.73</v>
      </c>
      <c r="S42" s="4">
        <v>0.534</v>
      </c>
      <c r="T42">
        <f t="shared" si="7"/>
        <v>48.06</v>
      </c>
      <c r="U42">
        <f t="shared" si="8"/>
        <v>0.73</v>
      </c>
      <c r="V42">
        <v>4</v>
      </c>
      <c r="W42">
        <v>1</v>
      </c>
      <c r="X42">
        <f t="shared" si="9"/>
        <v>2.15</v>
      </c>
      <c r="Y42">
        <f t="shared" si="10"/>
        <v>0.20807324178110695</v>
      </c>
      <c r="Z42">
        <f t="shared" si="11"/>
        <v>0.5714285714285714</v>
      </c>
      <c r="AA42">
        <f t="shared" si="13"/>
        <v>2.9295018132096784</v>
      </c>
      <c r="AB42">
        <f t="shared" si="12"/>
        <v>48.8250302201613</v>
      </c>
    </row>
    <row r="43" spans="1:28" ht="12">
      <c r="A43">
        <v>3</v>
      </c>
      <c r="B43" t="s">
        <v>43</v>
      </c>
      <c r="C43" s="7" t="s">
        <v>34</v>
      </c>
      <c r="D43">
        <v>15</v>
      </c>
      <c r="E43">
        <v>5</v>
      </c>
      <c r="F43">
        <v>5</v>
      </c>
      <c r="G43">
        <v>5</v>
      </c>
      <c r="H43">
        <v>4</v>
      </c>
      <c r="I43">
        <v>13</v>
      </c>
      <c r="J43">
        <v>16</v>
      </c>
      <c r="K43">
        <v>3</v>
      </c>
      <c r="L43">
        <v>1</v>
      </c>
      <c r="M43">
        <v>0</v>
      </c>
      <c r="N43">
        <v>0</v>
      </c>
      <c r="O43">
        <v>43</v>
      </c>
      <c r="P43" s="1">
        <v>0.4</v>
      </c>
      <c r="Q43">
        <v>406</v>
      </c>
      <c r="R43" s="1">
        <v>0.7</v>
      </c>
      <c r="S43" s="4">
        <v>0.466</v>
      </c>
      <c r="T43">
        <f t="shared" si="7"/>
        <v>41.940000000000005</v>
      </c>
      <c r="U43">
        <f t="shared" si="8"/>
        <v>0.7</v>
      </c>
      <c r="V43">
        <v>4</v>
      </c>
      <c r="W43">
        <v>1</v>
      </c>
      <c r="X43">
        <f t="shared" si="9"/>
        <v>1.9999999999999998</v>
      </c>
      <c r="Y43">
        <f t="shared" si="10"/>
        <v>0.3576537911301859</v>
      </c>
      <c r="Z43">
        <f t="shared" si="11"/>
        <v>0.4</v>
      </c>
      <c r="AA43">
        <f t="shared" si="13"/>
        <v>2.7576537911301857</v>
      </c>
      <c r="AB43">
        <f t="shared" si="12"/>
        <v>45.96089651883643</v>
      </c>
    </row>
    <row r="44" spans="1:28" ht="12">
      <c r="A44">
        <v>3</v>
      </c>
      <c r="B44" t="s">
        <v>42</v>
      </c>
      <c r="C44" s="7" t="s">
        <v>28</v>
      </c>
      <c r="D44">
        <v>24</v>
      </c>
      <c r="E44">
        <v>7</v>
      </c>
      <c r="F44">
        <v>14</v>
      </c>
      <c r="G44">
        <v>3</v>
      </c>
      <c r="H44">
        <v>5</v>
      </c>
      <c r="I44">
        <v>12</v>
      </c>
      <c r="J44">
        <v>23</v>
      </c>
      <c r="K44">
        <v>0</v>
      </c>
      <c r="L44">
        <v>3</v>
      </c>
      <c r="M44">
        <v>0</v>
      </c>
      <c r="N44">
        <v>0</v>
      </c>
      <c r="O44">
        <v>53</v>
      </c>
      <c r="P44" s="1">
        <v>0.44</v>
      </c>
      <c r="Q44">
        <v>502</v>
      </c>
      <c r="R44" s="1">
        <v>0.84</v>
      </c>
      <c r="S44" s="4">
        <v>0.573</v>
      </c>
      <c r="T44">
        <f t="shared" si="7"/>
        <v>51.56999999999999</v>
      </c>
      <c r="U44">
        <f t="shared" si="8"/>
        <v>0.84</v>
      </c>
      <c r="V44">
        <v>7</v>
      </c>
      <c r="W44">
        <v>0</v>
      </c>
      <c r="X44">
        <f t="shared" si="9"/>
        <v>2.7</v>
      </c>
      <c r="Y44">
        <f t="shared" si="10"/>
        <v>0.46538685282140785</v>
      </c>
      <c r="Z44">
        <f t="shared" si="11"/>
        <v>0</v>
      </c>
      <c r="AA44">
        <f t="shared" si="13"/>
        <v>3.165386852821408</v>
      </c>
      <c r="AB44">
        <f t="shared" si="12"/>
        <v>52.75644754702347</v>
      </c>
    </row>
    <row r="45" spans="1:28" ht="12">
      <c r="A45">
        <v>3</v>
      </c>
      <c r="B45" t="s">
        <v>28</v>
      </c>
      <c r="C45" s="7" t="s">
        <v>42</v>
      </c>
      <c r="D45">
        <v>5</v>
      </c>
      <c r="E45">
        <v>2</v>
      </c>
      <c r="F45">
        <v>2</v>
      </c>
      <c r="G45">
        <v>1</v>
      </c>
      <c r="H45">
        <v>3</v>
      </c>
      <c r="I45">
        <v>7</v>
      </c>
      <c r="J45">
        <v>8</v>
      </c>
      <c r="K45">
        <v>2</v>
      </c>
      <c r="L45">
        <v>0</v>
      </c>
      <c r="M45">
        <v>0</v>
      </c>
      <c r="N45">
        <v>0</v>
      </c>
      <c r="O45">
        <v>67</v>
      </c>
      <c r="P45" s="1">
        <v>0.55</v>
      </c>
      <c r="Q45">
        <v>381</v>
      </c>
      <c r="R45" s="1">
        <v>0.74</v>
      </c>
      <c r="S45" s="4">
        <v>0.427</v>
      </c>
      <c r="T45">
        <f t="shared" si="7"/>
        <v>38.43</v>
      </c>
      <c r="U45">
        <f t="shared" si="8"/>
        <v>0.74</v>
      </c>
      <c r="V45">
        <v>2</v>
      </c>
      <c r="W45">
        <v>0</v>
      </c>
      <c r="X45">
        <f t="shared" si="9"/>
        <v>2.1999999999999997</v>
      </c>
      <c r="Y45">
        <f t="shared" si="10"/>
        <v>0.13010668748373666</v>
      </c>
      <c r="Z45">
        <f t="shared" si="11"/>
        <v>0</v>
      </c>
      <c r="AA45">
        <f t="shared" si="13"/>
        <v>2.3301066874837364</v>
      </c>
      <c r="AB45">
        <f t="shared" si="12"/>
        <v>38.83511145806227</v>
      </c>
    </row>
    <row r="46" spans="1:28" ht="12">
      <c r="A46">
        <v>3</v>
      </c>
      <c r="B46" t="s">
        <v>8</v>
      </c>
      <c r="C46" s="7" t="s">
        <v>27</v>
      </c>
      <c r="D46">
        <v>10</v>
      </c>
      <c r="E46">
        <v>6</v>
      </c>
      <c r="F46">
        <v>2</v>
      </c>
      <c r="G46">
        <v>2</v>
      </c>
      <c r="H46">
        <v>2</v>
      </c>
      <c r="I46">
        <v>9</v>
      </c>
      <c r="J46">
        <v>17</v>
      </c>
      <c r="K46">
        <v>3</v>
      </c>
      <c r="L46">
        <v>1</v>
      </c>
      <c r="M46">
        <v>0</v>
      </c>
      <c r="N46">
        <v>0</v>
      </c>
      <c r="O46">
        <v>58</v>
      </c>
      <c r="P46" s="1">
        <v>0.54</v>
      </c>
      <c r="Q46">
        <v>381</v>
      </c>
      <c r="R46" s="1">
        <v>0.75</v>
      </c>
      <c r="S46" s="4">
        <v>0.474</v>
      </c>
      <c r="T46">
        <f t="shared" si="7"/>
        <v>42.66</v>
      </c>
      <c r="U46">
        <f t="shared" si="8"/>
        <v>0.75</v>
      </c>
      <c r="V46">
        <v>3</v>
      </c>
      <c r="W46">
        <v>3</v>
      </c>
      <c r="X46">
        <f t="shared" si="9"/>
        <v>2.25</v>
      </c>
      <c r="Y46">
        <f t="shared" si="10"/>
        <v>0.23441162681669012</v>
      </c>
      <c r="Z46">
        <f t="shared" si="11"/>
        <v>1.125</v>
      </c>
      <c r="AA46">
        <f t="shared" si="13"/>
        <v>3.6094116268166903</v>
      </c>
      <c r="AB46">
        <f t="shared" si="12"/>
        <v>60.15686044694484</v>
      </c>
    </row>
    <row r="47" spans="1:28" ht="12">
      <c r="A47">
        <v>3</v>
      </c>
      <c r="B47" t="s">
        <v>27</v>
      </c>
      <c r="C47" s="7" t="s">
        <v>8</v>
      </c>
      <c r="D47">
        <v>9</v>
      </c>
      <c r="E47">
        <v>6</v>
      </c>
      <c r="F47">
        <v>2</v>
      </c>
      <c r="G47">
        <v>1</v>
      </c>
      <c r="H47">
        <v>4</v>
      </c>
      <c r="I47">
        <v>15</v>
      </c>
      <c r="J47">
        <v>14</v>
      </c>
      <c r="K47">
        <v>4</v>
      </c>
      <c r="L47">
        <v>1</v>
      </c>
      <c r="M47">
        <v>0</v>
      </c>
      <c r="N47">
        <v>0</v>
      </c>
      <c r="O47">
        <v>49</v>
      </c>
      <c r="P47" s="1">
        <v>0.45</v>
      </c>
      <c r="Q47">
        <v>429</v>
      </c>
      <c r="R47" s="1">
        <v>0.72</v>
      </c>
      <c r="S47" s="4">
        <v>0.526</v>
      </c>
      <c r="T47">
        <f t="shared" si="7"/>
        <v>47.34</v>
      </c>
      <c r="U47">
        <f t="shared" si="8"/>
        <v>0.72</v>
      </c>
      <c r="V47">
        <v>4</v>
      </c>
      <c r="W47">
        <v>2</v>
      </c>
      <c r="X47">
        <f t="shared" si="9"/>
        <v>2.0999999999999996</v>
      </c>
      <c r="Y47">
        <f t="shared" si="10"/>
        <v>0.19011406844106463</v>
      </c>
      <c r="Z47">
        <f t="shared" si="11"/>
        <v>1</v>
      </c>
      <c r="AA47">
        <f t="shared" si="13"/>
        <v>3.2901140684410644</v>
      </c>
      <c r="AB47">
        <f t="shared" si="12"/>
        <v>54.83523447401774</v>
      </c>
    </row>
    <row r="48" spans="1:28" ht="12">
      <c r="A48">
        <v>3</v>
      </c>
      <c r="B48" t="s">
        <v>36</v>
      </c>
      <c r="C48" s="7" t="s">
        <v>30</v>
      </c>
      <c r="D48">
        <v>9</v>
      </c>
      <c r="E48">
        <v>7</v>
      </c>
      <c r="F48">
        <v>2</v>
      </c>
      <c r="G48">
        <v>0</v>
      </c>
      <c r="H48">
        <v>1</v>
      </c>
      <c r="I48">
        <v>13</v>
      </c>
      <c r="J48">
        <v>9</v>
      </c>
      <c r="K48">
        <v>3</v>
      </c>
      <c r="L48">
        <v>2</v>
      </c>
      <c r="M48">
        <v>0</v>
      </c>
      <c r="N48">
        <v>0</v>
      </c>
      <c r="O48">
        <v>47</v>
      </c>
      <c r="P48" s="1">
        <v>0.51</v>
      </c>
      <c r="Q48">
        <v>424</v>
      </c>
      <c r="R48" s="1">
        <v>0.79</v>
      </c>
      <c r="S48" s="4">
        <v>0.503</v>
      </c>
      <c r="T48">
        <f t="shared" si="7"/>
        <v>45.27</v>
      </c>
      <c r="U48">
        <f t="shared" si="8"/>
        <v>0.79</v>
      </c>
      <c r="V48">
        <v>5</v>
      </c>
      <c r="W48">
        <v>2</v>
      </c>
      <c r="X48">
        <f t="shared" si="9"/>
        <v>2.45</v>
      </c>
      <c r="Y48">
        <f t="shared" si="10"/>
        <v>0.19880715705765406</v>
      </c>
      <c r="Z48">
        <f t="shared" si="11"/>
        <v>1.1111111111111112</v>
      </c>
      <c r="AA48">
        <f t="shared" si="13"/>
        <v>3.7599182681687653</v>
      </c>
      <c r="AB48">
        <f t="shared" si="12"/>
        <v>62.66530446947942</v>
      </c>
    </row>
    <row r="49" spans="1:28" ht="12">
      <c r="A49">
        <v>3</v>
      </c>
      <c r="B49" t="s">
        <v>30</v>
      </c>
      <c r="C49" s="7" t="s">
        <v>36</v>
      </c>
      <c r="D49">
        <v>12</v>
      </c>
      <c r="E49">
        <v>3</v>
      </c>
      <c r="F49">
        <v>7</v>
      </c>
      <c r="G49">
        <v>2</v>
      </c>
      <c r="H49">
        <v>5</v>
      </c>
      <c r="I49">
        <v>18</v>
      </c>
      <c r="J49">
        <v>20</v>
      </c>
      <c r="K49">
        <v>3</v>
      </c>
      <c r="L49">
        <v>2</v>
      </c>
      <c r="M49">
        <v>0</v>
      </c>
      <c r="N49">
        <v>0</v>
      </c>
      <c r="O49">
        <v>45</v>
      </c>
      <c r="P49" s="1">
        <v>0.48</v>
      </c>
      <c r="Q49">
        <v>406</v>
      </c>
      <c r="R49" s="1">
        <v>0.76</v>
      </c>
      <c r="S49" s="4">
        <v>0.497</v>
      </c>
      <c r="T49">
        <f t="shared" si="7"/>
        <v>44.73</v>
      </c>
      <c r="U49">
        <f t="shared" si="8"/>
        <v>0.76</v>
      </c>
      <c r="V49">
        <v>2</v>
      </c>
      <c r="W49">
        <v>1</v>
      </c>
      <c r="X49">
        <f t="shared" si="9"/>
        <v>2.3</v>
      </c>
      <c r="Y49">
        <f t="shared" si="10"/>
        <v>0.2682763246143528</v>
      </c>
      <c r="Z49">
        <f t="shared" si="11"/>
        <v>0.2</v>
      </c>
      <c r="AA49">
        <f t="shared" si="13"/>
        <v>2.768276324614353</v>
      </c>
      <c r="AB49">
        <f t="shared" si="12"/>
        <v>46.137938743572555</v>
      </c>
    </row>
    <row r="50" spans="1:28" ht="12">
      <c r="A50">
        <v>3</v>
      </c>
      <c r="B50" t="s">
        <v>31</v>
      </c>
      <c r="C50" s="7" t="s">
        <v>38</v>
      </c>
      <c r="D50">
        <v>9</v>
      </c>
      <c r="E50">
        <v>4</v>
      </c>
      <c r="F50">
        <v>3</v>
      </c>
      <c r="G50">
        <v>2</v>
      </c>
      <c r="H50">
        <v>4</v>
      </c>
      <c r="I50">
        <v>13</v>
      </c>
      <c r="J50">
        <v>20</v>
      </c>
      <c r="K50">
        <v>1</v>
      </c>
      <c r="L50">
        <v>2</v>
      </c>
      <c r="M50">
        <v>0</v>
      </c>
      <c r="N50">
        <v>0</v>
      </c>
      <c r="O50">
        <v>51</v>
      </c>
      <c r="P50" s="1">
        <v>0.49</v>
      </c>
      <c r="Q50">
        <v>467</v>
      </c>
      <c r="R50" s="1">
        <v>0.77</v>
      </c>
      <c r="S50" s="4">
        <v>0.567</v>
      </c>
      <c r="T50">
        <f t="shared" si="7"/>
        <v>51.029999999999994</v>
      </c>
      <c r="U50">
        <f t="shared" si="8"/>
        <v>0.77</v>
      </c>
      <c r="V50">
        <v>3</v>
      </c>
      <c r="W50">
        <v>1</v>
      </c>
      <c r="X50">
        <f t="shared" si="9"/>
        <v>2.35</v>
      </c>
      <c r="Y50">
        <f t="shared" si="10"/>
        <v>0.17636684303350972</v>
      </c>
      <c r="Z50">
        <f t="shared" si="11"/>
        <v>0.42857142857142855</v>
      </c>
      <c r="AA50">
        <f t="shared" si="13"/>
        <v>2.9549382716049384</v>
      </c>
      <c r="AB50">
        <f t="shared" si="12"/>
        <v>49.248971193415635</v>
      </c>
    </row>
    <row r="51" spans="1:28" ht="12">
      <c r="A51">
        <v>3</v>
      </c>
      <c r="B51" t="s">
        <v>38</v>
      </c>
      <c r="C51" s="7" t="s">
        <v>31</v>
      </c>
      <c r="D51">
        <v>11</v>
      </c>
      <c r="E51">
        <v>2</v>
      </c>
      <c r="F51">
        <v>6</v>
      </c>
      <c r="G51">
        <v>3</v>
      </c>
      <c r="H51">
        <v>1</v>
      </c>
      <c r="I51">
        <v>15</v>
      </c>
      <c r="J51">
        <v>8</v>
      </c>
      <c r="K51">
        <v>2</v>
      </c>
      <c r="L51">
        <v>2</v>
      </c>
      <c r="M51">
        <v>0</v>
      </c>
      <c r="N51">
        <v>0</v>
      </c>
      <c r="O51">
        <v>53</v>
      </c>
      <c r="P51" s="1">
        <v>0.5</v>
      </c>
      <c r="Q51">
        <v>365</v>
      </c>
      <c r="R51" s="1">
        <v>0.68</v>
      </c>
      <c r="S51" s="4">
        <v>0.433</v>
      </c>
      <c r="T51">
        <f t="shared" si="7"/>
        <v>38.97</v>
      </c>
      <c r="U51">
        <f t="shared" si="8"/>
        <v>0.68</v>
      </c>
      <c r="V51">
        <v>2</v>
      </c>
      <c r="W51">
        <v>0</v>
      </c>
      <c r="X51">
        <f t="shared" si="9"/>
        <v>1.9000000000000001</v>
      </c>
      <c r="Y51">
        <f t="shared" si="10"/>
        <v>0.28226841159866567</v>
      </c>
      <c r="Z51">
        <f t="shared" si="11"/>
        <v>0</v>
      </c>
      <c r="AA51">
        <f t="shared" si="13"/>
        <v>2.182268411598666</v>
      </c>
      <c r="AB51">
        <f t="shared" si="12"/>
        <v>36.3711401933111</v>
      </c>
    </row>
    <row r="52" spans="1:28" ht="12">
      <c r="A52">
        <v>3</v>
      </c>
      <c r="B52" t="s">
        <v>35</v>
      </c>
      <c r="C52" s="7" t="s">
        <v>41</v>
      </c>
      <c r="D52">
        <v>7</v>
      </c>
      <c r="E52">
        <v>3</v>
      </c>
      <c r="F52">
        <v>2</v>
      </c>
      <c r="G52">
        <v>2</v>
      </c>
      <c r="H52">
        <v>4</v>
      </c>
      <c r="I52">
        <v>19</v>
      </c>
      <c r="J52">
        <v>9</v>
      </c>
      <c r="K52">
        <v>3</v>
      </c>
      <c r="L52">
        <v>3</v>
      </c>
      <c r="M52">
        <v>0</v>
      </c>
      <c r="N52">
        <v>0</v>
      </c>
      <c r="O52">
        <v>60</v>
      </c>
      <c r="P52" s="1">
        <v>0.48</v>
      </c>
      <c r="Q52">
        <v>409</v>
      </c>
      <c r="R52" s="1">
        <v>0.77</v>
      </c>
      <c r="S52" s="1">
        <v>0.45</v>
      </c>
      <c r="T52">
        <f t="shared" si="7"/>
        <v>40.5</v>
      </c>
      <c r="U52">
        <f t="shared" si="8"/>
        <v>0.77</v>
      </c>
      <c r="V52">
        <v>2</v>
      </c>
      <c r="W52">
        <v>1</v>
      </c>
      <c r="X52">
        <f t="shared" si="9"/>
        <v>2.35</v>
      </c>
      <c r="Y52">
        <f t="shared" si="10"/>
        <v>0.1728395061728395</v>
      </c>
      <c r="Z52">
        <f t="shared" si="11"/>
        <v>0.4</v>
      </c>
      <c r="AA52">
        <f t="shared" si="13"/>
        <v>2.9228395061728394</v>
      </c>
      <c r="AB52">
        <f t="shared" si="12"/>
        <v>48.71399176954733</v>
      </c>
    </row>
    <row r="53" spans="1:28" ht="12">
      <c r="A53">
        <v>3</v>
      </c>
      <c r="B53" t="s">
        <v>41</v>
      </c>
      <c r="C53" s="7" t="s">
        <v>35</v>
      </c>
      <c r="D53">
        <v>13</v>
      </c>
      <c r="E53">
        <v>2</v>
      </c>
      <c r="F53">
        <v>5</v>
      </c>
      <c r="G53">
        <v>6</v>
      </c>
      <c r="H53">
        <v>8</v>
      </c>
      <c r="I53">
        <v>18</v>
      </c>
      <c r="J53">
        <v>20</v>
      </c>
      <c r="K53">
        <v>3</v>
      </c>
      <c r="L53">
        <v>2</v>
      </c>
      <c r="M53">
        <v>0</v>
      </c>
      <c r="N53">
        <v>0</v>
      </c>
      <c r="O53">
        <v>63</v>
      </c>
      <c r="P53" s="1">
        <v>0.51</v>
      </c>
      <c r="Q53">
        <v>496</v>
      </c>
      <c r="R53" s="1">
        <v>0.8</v>
      </c>
      <c r="S53" s="1">
        <v>0.55</v>
      </c>
      <c r="T53">
        <f t="shared" si="7"/>
        <v>49.50000000000001</v>
      </c>
      <c r="U53">
        <f t="shared" si="8"/>
        <v>0.8</v>
      </c>
      <c r="V53">
        <v>1</v>
      </c>
      <c r="W53">
        <v>1</v>
      </c>
      <c r="X53">
        <f t="shared" si="9"/>
        <v>2.5</v>
      </c>
      <c r="Y53">
        <f t="shared" si="10"/>
        <v>0.2626262626262626</v>
      </c>
      <c r="Z53">
        <f t="shared" si="11"/>
        <v>0.14285714285714285</v>
      </c>
      <c r="AA53">
        <f t="shared" si="13"/>
        <v>2.9054834054834053</v>
      </c>
      <c r="AB53">
        <f t="shared" si="12"/>
        <v>48.424723424723425</v>
      </c>
    </row>
    <row r="54" spans="1:28" ht="12">
      <c r="A54">
        <v>4</v>
      </c>
      <c r="B54" t="s">
        <v>28</v>
      </c>
      <c r="C54" s="7" t="s">
        <v>34</v>
      </c>
      <c r="D54">
        <v>9</v>
      </c>
      <c r="E54">
        <v>5</v>
      </c>
      <c r="F54">
        <v>2</v>
      </c>
      <c r="G54">
        <v>2</v>
      </c>
      <c r="H54">
        <v>7</v>
      </c>
      <c r="I54">
        <v>6</v>
      </c>
      <c r="J54">
        <v>17</v>
      </c>
      <c r="K54">
        <v>8</v>
      </c>
      <c r="L54">
        <v>1</v>
      </c>
      <c r="M54">
        <v>0</v>
      </c>
      <c r="N54">
        <v>0</v>
      </c>
      <c r="O54">
        <v>38</v>
      </c>
      <c r="P54" s="14">
        <v>0.47</v>
      </c>
      <c r="Q54">
        <v>464</v>
      </c>
      <c r="R54" s="14">
        <v>0.79</v>
      </c>
      <c r="S54" s="4">
        <v>0.587</v>
      </c>
      <c r="T54">
        <f t="shared" si="7"/>
        <v>52.83</v>
      </c>
      <c r="U54">
        <f t="shared" si="8"/>
        <v>0.79</v>
      </c>
      <c r="V54">
        <v>4</v>
      </c>
      <c r="W54">
        <v>1</v>
      </c>
      <c r="X54">
        <f t="shared" si="9"/>
        <v>2.45</v>
      </c>
      <c r="Y54">
        <f t="shared" si="10"/>
        <v>0.17035775127768313</v>
      </c>
      <c r="Z54">
        <f t="shared" si="11"/>
        <v>0.5714285714285714</v>
      </c>
      <c r="AA54">
        <f t="shared" si="13"/>
        <v>3.191786322706255</v>
      </c>
      <c r="AB54">
        <f t="shared" si="12"/>
        <v>53.19643871177092</v>
      </c>
    </row>
    <row r="55" spans="1:28" ht="12">
      <c r="A55">
        <v>4</v>
      </c>
      <c r="B55" t="s">
        <v>34</v>
      </c>
      <c r="C55" s="7" t="s">
        <v>28</v>
      </c>
      <c r="D55">
        <v>17</v>
      </c>
      <c r="E55">
        <v>9</v>
      </c>
      <c r="F55">
        <v>7</v>
      </c>
      <c r="G55">
        <v>1</v>
      </c>
      <c r="H55">
        <v>8</v>
      </c>
      <c r="I55">
        <v>10</v>
      </c>
      <c r="J55">
        <v>14</v>
      </c>
      <c r="K55">
        <v>2</v>
      </c>
      <c r="L55">
        <v>1</v>
      </c>
      <c r="M55">
        <v>0</v>
      </c>
      <c r="N55">
        <v>0</v>
      </c>
      <c r="O55">
        <v>42</v>
      </c>
      <c r="P55" s="14">
        <v>0.52</v>
      </c>
      <c r="Q55">
        <v>329</v>
      </c>
      <c r="R55" s="14">
        <v>0.72</v>
      </c>
      <c r="S55" s="4">
        <v>0.413</v>
      </c>
      <c r="T55">
        <f t="shared" si="7"/>
        <v>37.169999999999995</v>
      </c>
      <c r="U55">
        <f t="shared" si="8"/>
        <v>0.72</v>
      </c>
      <c r="V55">
        <v>7</v>
      </c>
      <c r="W55">
        <v>2</v>
      </c>
      <c r="X55">
        <f t="shared" si="9"/>
        <v>2.0999999999999996</v>
      </c>
      <c r="Y55">
        <f t="shared" si="10"/>
        <v>0.4573580844767286</v>
      </c>
      <c r="Z55">
        <f t="shared" si="11"/>
        <v>0.875</v>
      </c>
      <c r="AA55">
        <f t="shared" si="13"/>
        <v>3.432358084476728</v>
      </c>
      <c r="AB55">
        <f t="shared" si="12"/>
        <v>57.20596807461214</v>
      </c>
    </row>
    <row r="56" spans="1:28" ht="12">
      <c r="A56">
        <v>4</v>
      </c>
      <c r="B56" t="s">
        <v>38</v>
      </c>
      <c r="C56" s="7" t="s">
        <v>32</v>
      </c>
      <c r="D56">
        <v>3</v>
      </c>
      <c r="E56">
        <v>0</v>
      </c>
      <c r="F56">
        <v>3</v>
      </c>
      <c r="G56">
        <v>0</v>
      </c>
      <c r="H56">
        <v>6</v>
      </c>
      <c r="I56">
        <v>10</v>
      </c>
      <c r="J56">
        <v>6</v>
      </c>
      <c r="K56">
        <v>4</v>
      </c>
      <c r="L56">
        <v>0</v>
      </c>
      <c r="M56">
        <v>0</v>
      </c>
      <c r="N56">
        <v>0</v>
      </c>
      <c r="O56">
        <v>71</v>
      </c>
      <c r="P56" s="14">
        <v>0.51</v>
      </c>
      <c r="Q56">
        <v>359</v>
      </c>
      <c r="R56" s="14">
        <v>0.58</v>
      </c>
      <c r="S56" s="4">
        <v>0.551</v>
      </c>
      <c r="T56">
        <f t="shared" si="7"/>
        <v>49.59</v>
      </c>
      <c r="U56">
        <f t="shared" si="8"/>
        <v>0.58</v>
      </c>
      <c r="V56">
        <v>0</v>
      </c>
      <c r="W56">
        <v>0</v>
      </c>
      <c r="X56">
        <f t="shared" si="9"/>
        <v>1.3999999999999997</v>
      </c>
      <c r="Y56">
        <f t="shared" si="10"/>
        <v>0.060496067755595885</v>
      </c>
      <c r="Z56">
        <f t="shared" si="11"/>
        <v>0</v>
      </c>
      <c r="AA56">
        <f t="shared" si="13"/>
        <v>1.4604960677555956</v>
      </c>
      <c r="AB56">
        <f t="shared" si="12"/>
        <v>24.341601129259928</v>
      </c>
    </row>
    <row r="57" spans="1:28" ht="12">
      <c r="A57">
        <v>4</v>
      </c>
      <c r="B57" t="s">
        <v>32</v>
      </c>
      <c r="C57" s="7" t="s">
        <v>38</v>
      </c>
      <c r="D57">
        <v>13</v>
      </c>
      <c r="E57">
        <v>5</v>
      </c>
      <c r="F57">
        <v>5</v>
      </c>
      <c r="G57">
        <v>3</v>
      </c>
      <c r="H57">
        <v>2</v>
      </c>
      <c r="I57">
        <v>20</v>
      </c>
      <c r="J57">
        <v>15</v>
      </c>
      <c r="K57">
        <v>1</v>
      </c>
      <c r="L57">
        <v>2</v>
      </c>
      <c r="M57">
        <v>0</v>
      </c>
      <c r="N57">
        <v>0</v>
      </c>
      <c r="O57">
        <v>66</v>
      </c>
      <c r="P57" s="14">
        <v>0.48</v>
      </c>
      <c r="Q57">
        <v>288</v>
      </c>
      <c r="R57" s="14">
        <v>0.56</v>
      </c>
      <c r="S57" s="4">
        <v>0.449</v>
      </c>
      <c r="T57">
        <f t="shared" si="7"/>
        <v>40.410000000000004</v>
      </c>
      <c r="U57">
        <f t="shared" si="8"/>
        <v>0.56</v>
      </c>
      <c r="V57">
        <v>4</v>
      </c>
      <c r="W57">
        <v>0</v>
      </c>
      <c r="X57">
        <f t="shared" si="9"/>
        <v>1.3000000000000003</v>
      </c>
      <c r="Y57">
        <f t="shared" si="10"/>
        <v>0.32170254887404104</v>
      </c>
      <c r="Z57">
        <f t="shared" si="11"/>
        <v>0</v>
      </c>
      <c r="AA57">
        <f t="shared" si="13"/>
        <v>1.6217025488740413</v>
      </c>
      <c r="AB57">
        <f t="shared" si="12"/>
        <v>27.028375814567354</v>
      </c>
    </row>
    <row r="58" spans="1:28" ht="12">
      <c r="A58">
        <v>4</v>
      </c>
      <c r="B58" t="s">
        <v>27</v>
      </c>
      <c r="C58" s="7" t="s">
        <v>29</v>
      </c>
      <c r="D58">
        <v>17</v>
      </c>
      <c r="E58">
        <v>4</v>
      </c>
      <c r="F58">
        <v>10</v>
      </c>
      <c r="G58">
        <v>3</v>
      </c>
      <c r="H58">
        <v>11</v>
      </c>
      <c r="I58">
        <v>14</v>
      </c>
      <c r="J58">
        <v>12</v>
      </c>
      <c r="K58">
        <v>0</v>
      </c>
      <c r="L58">
        <v>1</v>
      </c>
      <c r="M58">
        <v>0</v>
      </c>
      <c r="N58">
        <v>0</v>
      </c>
      <c r="O58">
        <v>48</v>
      </c>
      <c r="P58" s="14">
        <v>0.5</v>
      </c>
      <c r="Q58">
        <v>391</v>
      </c>
      <c r="R58" s="14">
        <v>0.72</v>
      </c>
      <c r="S58" s="4">
        <v>0.501</v>
      </c>
      <c r="T58">
        <f t="shared" si="7"/>
        <v>45.09</v>
      </c>
      <c r="U58">
        <f t="shared" si="8"/>
        <v>0.72</v>
      </c>
      <c r="V58">
        <v>2</v>
      </c>
      <c r="W58">
        <v>2</v>
      </c>
      <c r="X58">
        <f t="shared" si="9"/>
        <v>2.0999999999999996</v>
      </c>
      <c r="Y58">
        <f t="shared" si="10"/>
        <v>0.3770237303171435</v>
      </c>
      <c r="Z58">
        <f t="shared" si="11"/>
        <v>0.2857142857142857</v>
      </c>
      <c r="AA58">
        <f t="shared" si="13"/>
        <v>2.7627380160314288</v>
      </c>
      <c r="AB58">
        <f t="shared" si="12"/>
        <v>46.045633600523814</v>
      </c>
    </row>
    <row r="59" spans="1:28" ht="12">
      <c r="A59">
        <v>4</v>
      </c>
      <c r="B59" t="s">
        <v>29</v>
      </c>
      <c r="C59" s="7" t="s">
        <v>27</v>
      </c>
      <c r="D59">
        <v>10</v>
      </c>
      <c r="E59">
        <v>6</v>
      </c>
      <c r="F59">
        <v>3</v>
      </c>
      <c r="G59">
        <v>1</v>
      </c>
      <c r="H59">
        <v>2</v>
      </c>
      <c r="I59">
        <v>4</v>
      </c>
      <c r="J59">
        <v>7</v>
      </c>
      <c r="K59">
        <v>2</v>
      </c>
      <c r="L59">
        <v>1</v>
      </c>
      <c r="M59">
        <v>0</v>
      </c>
      <c r="N59">
        <v>0</v>
      </c>
      <c r="O59">
        <v>48</v>
      </c>
      <c r="P59" s="14">
        <v>0.5</v>
      </c>
      <c r="Q59">
        <v>393</v>
      </c>
      <c r="R59" s="14">
        <v>0.82</v>
      </c>
      <c r="S59" s="4">
        <v>0.499</v>
      </c>
      <c r="T59">
        <f t="shared" si="7"/>
        <v>44.91</v>
      </c>
      <c r="U59">
        <f t="shared" si="8"/>
        <v>0.82</v>
      </c>
      <c r="V59">
        <v>5</v>
      </c>
      <c r="W59">
        <v>1</v>
      </c>
      <c r="X59">
        <f t="shared" si="9"/>
        <v>2.6</v>
      </c>
      <c r="Y59">
        <f t="shared" si="10"/>
        <v>0.22266755733689603</v>
      </c>
      <c r="Z59">
        <f t="shared" si="11"/>
        <v>0.5555555555555556</v>
      </c>
      <c r="AA59">
        <f t="shared" si="13"/>
        <v>3.378223112892452</v>
      </c>
      <c r="AB59">
        <f t="shared" si="12"/>
        <v>56.303718548207534</v>
      </c>
    </row>
    <row r="60" spans="1:28" ht="12">
      <c r="A60">
        <v>4</v>
      </c>
      <c r="B60" t="s">
        <v>8</v>
      </c>
      <c r="C60" s="7" t="s">
        <v>39</v>
      </c>
      <c r="D60">
        <v>13</v>
      </c>
      <c r="E60">
        <v>8</v>
      </c>
      <c r="F60">
        <v>3</v>
      </c>
      <c r="G60">
        <v>2</v>
      </c>
      <c r="H60">
        <v>8</v>
      </c>
      <c r="I60">
        <v>8</v>
      </c>
      <c r="J60">
        <v>20</v>
      </c>
      <c r="K60">
        <v>2</v>
      </c>
      <c r="L60">
        <v>0</v>
      </c>
      <c r="M60">
        <v>0</v>
      </c>
      <c r="N60">
        <v>0</v>
      </c>
      <c r="O60">
        <v>48</v>
      </c>
      <c r="P60" s="14">
        <v>0.56</v>
      </c>
      <c r="Q60">
        <v>339</v>
      </c>
      <c r="R60" s="14">
        <v>0.79</v>
      </c>
      <c r="S60" s="4">
        <v>0.482</v>
      </c>
      <c r="T60">
        <f t="shared" si="7"/>
        <v>43.379999999999995</v>
      </c>
      <c r="U60">
        <f t="shared" si="8"/>
        <v>0.79</v>
      </c>
      <c r="V60">
        <v>5</v>
      </c>
      <c r="W60">
        <v>2</v>
      </c>
      <c r="X60">
        <f t="shared" si="9"/>
        <v>2.45</v>
      </c>
      <c r="Y60">
        <f t="shared" si="10"/>
        <v>0.2996772706316275</v>
      </c>
      <c r="Z60">
        <f t="shared" si="11"/>
        <v>0.9090909090909091</v>
      </c>
      <c r="AA60">
        <f t="shared" si="13"/>
        <v>3.6587681797225367</v>
      </c>
      <c r="AB60">
        <f t="shared" si="12"/>
        <v>60.97946966204228</v>
      </c>
    </row>
    <row r="61" spans="1:28" ht="12">
      <c r="A61">
        <v>4</v>
      </c>
      <c r="B61" t="s">
        <v>39</v>
      </c>
      <c r="C61" s="7" t="s">
        <v>8</v>
      </c>
      <c r="D61">
        <v>7</v>
      </c>
      <c r="E61">
        <v>4</v>
      </c>
      <c r="F61">
        <v>3</v>
      </c>
      <c r="G61">
        <v>0</v>
      </c>
      <c r="H61">
        <v>4</v>
      </c>
      <c r="I61">
        <v>13</v>
      </c>
      <c r="J61">
        <v>12</v>
      </c>
      <c r="K61">
        <v>1</v>
      </c>
      <c r="L61">
        <v>1</v>
      </c>
      <c r="M61">
        <v>1</v>
      </c>
      <c r="N61">
        <v>1</v>
      </c>
      <c r="O61">
        <v>37</v>
      </c>
      <c r="P61" s="14">
        <v>0.43</v>
      </c>
      <c r="Q61">
        <v>384</v>
      </c>
      <c r="R61" s="14">
        <v>0.77</v>
      </c>
      <c r="S61" s="4">
        <v>0.518</v>
      </c>
      <c r="T61">
        <f t="shared" si="7"/>
        <v>46.620000000000005</v>
      </c>
      <c r="U61">
        <f t="shared" si="8"/>
        <v>0.77</v>
      </c>
      <c r="V61">
        <v>3</v>
      </c>
      <c r="W61">
        <v>0</v>
      </c>
      <c r="X61">
        <f t="shared" si="9"/>
        <v>2.35</v>
      </c>
      <c r="Y61">
        <f t="shared" si="10"/>
        <v>0.15015015015015012</v>
      </c>
      <c r="Z61">
        <f t="shared" si="11"/>
        <v>0</v>
      </c>
      <c r="AA61">
        <f t="shared" si="13"/>
        <v>2.50015015015015</v>
      </c>
      <c r="AB61">
        <f t="shared" si="12"/>
        <v>41.66916916916917</v>
      </c>
    </row>
    <row r="62" spans="1:28" ht="12">
      <c r="A62">
        <v>4</v>
      </c>
      <c r="B62" t="s">
        <v>40</v>
      </c>
      <c r="C62" s="7" t="s">
        <v>9</v>
      </c>
      <c r="D62">
        <v>21</v>
      </c>
      <c r="E62">
        <v>9</v>
      </c>
      <c r="F62">
        <v>7</v>
      </c>
      <c r="G62">
        <v>5</v>
      </c>
      <c r="H62">
        <v>11</v>
      </c>
      <c r="I62">
        <v>16</v>
      </c>
      <c r="J62">
        <v>21</v>
      </c>
      <c r="K62">
        <v>1</v>
      </c>
      <c r="L62">
        <v>1</v>
      </c>
      <c r="M62">
        <v>0</v>
      </c>
      <c r="N62">
        <v>0</v>
      </c>
      <c r="O62">
        <v>47</v>
      </c>
      <c r="P62" s="14">
        <v>0.45</v>
      </c>
      <c r="Q62">
        <v>537</v>
      </c>
      <c r="R62" s="14">
        <v>0.84</v>
      </c>
      <c r="S62" s="4">
        <v>0.631</v>
      </c>
      <c r="T62">
        <f t="shared" si="7"/>
        <v>56.79</v>
      </c>
      <c r="U62">
        <f t="shared" si="8"/>
        <v>0.84</v>
      </c>
      <c r="V62">
        <v>7</v>
      </c>
      <c r="W62">
        <v>1</v>
      </c>
      <c r="X62">
        <f t="shared" si="9"/>
        <v>2.7</v>
      </c>
      <c r="Y62">
        <f t="shared" si="10"/>
        <v>0.369783412572636</v>
      </c>
      <c r="Z62">
        <f t="shared" si="11"/>
        <v>0.4375</v>
      </c>
      <c r="AA62">
        <f t="shared" si="13"/>
        <v>3.507283412572636</v>
      </c>
      <c r="AB62">
        <f t="shared" si="12"/>
        <v>58.45472354287727</v>
      </c>
    </row>
    <row r="63" spans="1:28" ht="12">
      <c r="A63">
        <v>4</v>
      </c>
      <c r="B63" t="s">
        <v>9</v>
      </c>
      <c r="C63" s="7" t="s">
        <v>40</v>
      </c>
      <c r="D63">
        <v>5</v>
      </c>
      <c r="E63">
        <v>3</v>
      </c>
      <c r="F63">
        <v>1</v>
      </c>
      <c r="G63">
        <v>1</v>
      </c>
      <c r="H63">
        <v>2</v>
      </c>
      <c r="I63">
        <v>11</v>
      </c>
      <c r="J63">
        <v>3</v>
      </c>
      <c r="K63">
        <v>2</v>
      </c>
      <c r="L63">
        <v>1</v>
      </c>
      <c r="M63">
        <v>0</v>
      </c>
      <c r="N63">
        <v>1</v>
      </c>
      <c r="O63">
        <v>57</v>
      </c>
      <c r="P63" s="14">
        <v>0.54</v>
      </c>
      <c r="Q63">
        <v>325</v>
      </c>
      <c r="R63" s="14">
        <v>0.73</v>
      </c>
      <c r="S63" s="4">
        <v>0.369</v>
      </c>
      <c r="T63">
        <f t="shared" si="7"/>
        <v>33.21</v>
      </c>
      <c r="U63">
        <f t="shared" si="8"/>
        <v>0.73</v>
      </c>
      <c r="V63">
        <v>3</v>
      </c>
      <c r="W63">
        <v>0</v>
      </c>
      <c r="X63">
        <f t="shared" si="9"/>
        <v>2.15</v>
      </c>
      <c r="Y63">
        <f t="shared" si="10"/>
        <v>0.15055706112616682</v>
      </c>
      <c r="Z63">
        <f t="shared" si="11"/>
        <v>0</v>
      </c>
      <c r="AA63">
        <f t="shared" si="13"/>
        <v>2.3005570611261668</v>
      </c>
      <c r="AB63">
        <f t="shared" si="12"/>
        <v>38.34261768543612</v>
      </c>
    </row>
    <row r="64" spans="1:28" ht="12">
      <c r="A64">
        <v>4</v>
      </c>
      <c r="B64" t="s">
        <v>43</v>
      </c>
      <c r="C64" s="7" t="s">
        <v>35</v>
      </c>
      <c r="D64">
        <v>13</v>
      </c>
      <c r="E64">
        <v>5</v>
      </c>
      <c r="F64">
        <v>5</v>
      </c>
      <c r="G64">
        <v>3</v>
      </c>
      <c r="H64">
        <v>7</v>
      </c>
      <c r="I64">
        <v>8</v>
      </c>
      <c r="J64">
        <v>12</v>
      </c>
      <c r="K64">
        <v>3</v>
      </c>
      <c r="L64">
        <v>0</v>
      </c>
      <c r="M64">
        <v>0</v>
      </c>
      <c r="N64">
        <v>0</v>
      </c>
      <c r="O64">
        <v>72</v>
      </c>
      <c r="P64" s="14">
        <v>0.5</v>
      </c>
      <c r="Q64">
        <v>276</v>
      </c>
      <c r="R64" s="14">
        <v>0.64</v>
      </c>
      <c r="S64" s="4">
        <v>0.377</v>
      </c>
      <c r="T64">
        <f t="shared" si="7"/>
        <v>33.93</v>
      </c>
      <c r="U64">
        <f t="shared" si="8"/>
        <v>0.64</v>
      </c>
      <c r="V64">
        <v>4</v>
      </c>
      <c r="W64">
        <v>1</v>
      </c>
      <c r="X64">
        <f t="shared" si="9"/>
        <v>1.7</v>
      </c>
      <c r="Y64">
        <f t="shared" si="10"/>
        <v>0.3831417624521073</v>
      </c>
      <c r="Z64">
        <f t="shared" si="11"/>
        <v>0.4</v>
      </c>
      <c r="AA64">
        <f t="shared" si="13"/>
        <v>2.483141762452107</v>
      </c>
      <c r="AB64">
        <f t="shared" si="12"/>
        <v>41.38569604086845</v>
      </c>
    </row>
    <row r="65" spans="1:28" ht="12">
      <c r="A65">
        <v>4</v>
      </c>
      <c r="B65" t="s">
        <v>35</v>
      </c>
      <c r="C65" s="7" t="s">
        <v>43</v>
      </c>
      <c r="D65">
        <v>16</v>
      </c>
      <c r="E65">
        <v>4</v>
      </c>
      <c r="F65">
        <v>7</v>
      </c>
      <c r="G65">
        <v>5</v>
      </c>
      <c r="H65">
        <v>8</v>
      </c>
      <c r="I65">
        <v>10</v>
      </c>
      <c r="J65">
        <v>28</v>
      </c>
      <c r="K65">
        <v>2</v>
      </c>
      <c r="L65">
        <v>0</v>
      </c>
      <c r="M65">
        <v>0</v>
      </c>
      <c r="N65">
        <v>0</v>
      </c>
      <c r="O65">
        <v>69</v>
      </c>
      <c r="P65" s="14">
        <v>0.48</v>
      </c>
      <c r="Q65">
        <v>466</v>
      </c>
      <c r="R65" s="14">
        <v>0.81</v>
      </c>
      <c r="S65" s="4">
        <v>0.623</v>
      </c>
      <c r="T65">
        <f t="shared" si="7"/>
        <v>56.07</v>
      </c>
      <c r="U65">
        <f t="shared" si="8"/>
        <v>0.81</v>
      </c>
      <c r="V65">
        <v>4</v>
      </c>
      <c r="W65">
        <v>0</v>
      </c>
      <c r="X65">
        <f t="shared" si="9"/>
        <v>2.55</v>
      </c>
      <c r="Y65">
        <f t="shared" si="10"/>
        <v>0.28535758872837524</v>
      </c>
      <c r="Z65">
        <f t="shared" si="11"/>
        <v>0</v>
      </c>
      <c r="AA65">
        <f t="shared" si="13"/>
        <v>2.835357588728375</v>
      </c>
      <c r="AB65">
        <f t="shared" si="12"/>
        <v>47.25595981213959</v>
      </c>
    </row>
    <row r="66" spans="1:28" ht="12">
      <c r="A66">
        <v>4</v>
      </c>
      <c r="B66" t="s">
        <v>37</v>
      </c>
      <c r="C66" s="7" t="s">
        <v>33</v>
      </c>
      <c r="D66">
        <v>19</v>
      </c>
      <c r="E66">
        <v>8</v>
      </c>
      <c r="F66">
        <v>6</v>
      </c>
      <c r="G66">
        <v>5</v>
      </c>
      <c r="H66">
        <v>8</v>
      </c>
      <c r="I66">
        <v>7</v>
      </c>
      <c r="J66">
        <v>13</v>
      </c>
      <c r="K66">
        <v>2</v>
      </c>
      <c r="L66">
        <v>1</v>
      </c>
      <c r="M66">
        <v>0</v>
      </c>
      <c r="N66">
        <v>0</v>
      </c>
      <c r="O66">
        <v>61</v>
      </c>
      <c r="P66" s="1">
        <v>0.62</v>
      </c>
      <c r="Q66">
        <v>400</v>
      </c>
      <c r="R66" s="1">
        <v>0.74</v>
      </c>
      <c r="S66" s="4">
        <v>0.572</v>
      </c>
      <c r="T66">
        <f t="shared" si="7"/>
        <v>51.48</v>
      </c>
      <c r="U66">
        <f t="shared" si="8"/>
        <v>0.74</v>
      </c>
      <c r="V66">
        <v>8</v>
      </c>
      <c r="W66">
        <v>1</v>
      </c>
      <c r="X66">
        <f t="shared" si="9"/>
        <v>2.1999999999999997</v>
      </c>
      <c r="Y66">
        <f t="shared" si="10"/>
        <v>0.3690753690753691</v>
      </c>
      <c r="Z66">
        <f t="shared" si="11"/>
        <v>0.5714285714285714</v>
      </c>
      <c r="AA66">
        <f t="shared" si="13"/>
        <v>3.1405039405039403</v>
      </c>
      <c r="AB66">
        <f t="shared" si="12"/>
        <v>52.341732341732346</v>
      </c>
    </row>
    <row r="67" spans="1:28" ht="12">
      <c r="A67">
        <v>4</v>
      </c>
      <c r="B67" t="s">
        <v>33</v>
      </c>
      <c r="C67" s="7" t="s">
        <v>37</v>
      </c>
      <c r="D67">
        <v>9</v>
      </c>
      <c r="E67">
        <v>5</v>
      </c>
      <c r="F67">
        <v>2</v>
      </c>
      <c r="G67">
        <v>2</v>
      </c>
      <c r="H67">
        <v>5</v>
      </c>
      <c r="I67">
        <v>16</v>
      </c>
      <c r="J67">
        <v>15</v>
      </c>
      <c r="K67">
        <v>0</v>
      </c>
      <c r="L67">
        <v>2</v>
      </c>
      <c r="M67">
        <v>0</v>
      </c>
      <c r="N67">
        <v>0</v>
      </c>
      <c r="O67">
        <v>36</v>
      </c>
      <c r="P67" s="1">
        <v>0.37</v>
      </c>
      <c r="Q67">
        <v>283</v>
      </c>
      <c r="R67" s="1">
        <v>0.61</v>
      </c>
      <c r="S67" s="4">
        <v>0.428</v>
      </c>
      <c r="T67">
        <f t="shared" si="7"/>
        <v>38.519999999999996</v>
      </c>
      <c r="U67">
        <f t="shared" si="8"/>
        <v>0.61</v>
      </c>
      <c r="V67">
        <v>2</v>
      </c>
      <c r="W67">
        <v>4</v>
      </c>
      <c r="X67">
        <f t="shared" si="9"/>
        <v>1.5499999999999998</v>
      </c>
      <c r="Y67">
        <f t="shared" si="10"/>
        <v>0.23364485981308414</v>
      </c>
      <c r="Z67">
        <f t="shared" si="11"/>
        <v>1.1428571428571428</v>
      </c>
      <c r="AA67">
        <f t="shared" si="13"/>
        <v>2.926502002670227</v>
      </c>
      <c r="AB67">
        <f t="shared" si="12"/>
        <v>48.77503337783711</v>
      </c>
    </row>
    <row r="68" spans="1:28" ht="12">
      <c r="A68">
        <v>5</v>
      </c>
      <c r="B68" t="s">
        <v>33</v>
      </c>
      <c r="C68" s="7" t="s">
        <v>29</v>
      </c>
      <c r="D68">
        <v>12</v>
      </c>
      <c r="E68">
        <v>7</v>
      </c>
      <c r="F68">
        <v>5</v>
      </c>
      <c r="G68">
        <v>0</v>
      </c>
      <c r="H68">
        <v>4</v>
      </c>
      <c r="I68">
        <v>14</v>
      </c>
      <c r="J68">
        <v>12</v>
      </c>
      <c r="K68">
        <v>3</v>
      </c>
      <c r="L68">
        <v>0</v>
      </c>
      <c r="M68">
        <v>0</v>
      </c>
      <c r="N68">
        <v>0</v>
      </c>
      <c r="O68">
        <v>45</v>
      </c>
      <c r="P68" s="1">
        <v>0.49</v>
      </c>
      <c r="Q68">
        <v>309</v>
      </c>
      <c r="R68" s="1">
        <v>0.76</v>
      </c>
      <c r="S68" s="1">
        <v>0.48</v>
      </c>
      <c r="T68">
        <f aca="true" t="shared" si="14" ref="T68:T83">$AC$2*S68</f>
        <v>43.199999999999996</v>
      </c>
      <c r="U68">
        <f aca="true" t="shared" si="15" ref="U68:U83">R68*1</f>
        <v>0.76</v>
      </c>
      <c r="V68">
        <v>6</v>
      </c>
      <c r="W68">
        <v>2</v>
      </c>
      <c r="X68">
        <f aca="true" t="shared" si="16" ref="X68:X83">((U68-0.3)/0.2)</f>
        <v>2.3</v>
      </c>
      <c r="Y68">
        <f aca="true" t="shared" si="17" ref="Y68:Y83">D68/T68</f>
        <v>0.2777777777777778</v>
      </c>
      <c r="Z68">
        <f t="shared" si="11"/>
        <v>1</v>
      </c>
      <c r="AA68">
        <f aca="true" t="shared" si="18" ref="AA68:AA83">SUM(X68:Z68)</f>
        <v>3.5777777777777775</v>
      </c>
      <c r="AB68">
        <f aca="true" t="shared" si="19" ref="AB68:AB83">(AA68*100)/6</f>
        <v>59.629629629629626</v>
      </c>
    </row>
    <row r="69" spans="1:28" ht="12">
      <c r="A69">
        <v>5</v>
      </c>
      <c r="B69" t="s">
        <v>29</v>
      </c>
      <c r="C69" s="7" t="s">
        <v>33</v>
      </c>
      <c r="D69">
        <v>22</v>
      </c>
      <c r="E69">
        <v>6</v>
      </c>
      <c r="F69">
        <v>11</v>
      </c>
      <c r="G69">
        <v>5</v>
      </c>
      <c r="H69">
        <v>5</v>
      </c>
      <c r="I69">
        <v>10</v>
      </c>
      <c r="J69">
        <v>20</v>
      </c>
      <c r="K69">
        <v>0</v>
      </c>
      <c r="L69">
        <v>1</v>
      </c>
      <c r="M69">
        <v>0</v>
      </c>
      <c r="N69">
        <v>0</v>
      </c>
      <c r="O69">
        <v>46</v>
      </c>
      <c r="P69" s="1">
        <v>0.5</v>
      </c>
      <c r="Q69">
        <v>333</v>
      </c>
      <c r="R69" s="1">
        <v>0.76</v>
      </c>
      <c r="S69" s="1">
        <v>0.52</v>
      </c>
      <c r="T69">
        <f t="shared" si="14"/>
        <v>46.800000000000004</v>
      </c>
      <c r="U69">
        <f t="shared" si="15"/>
        <v>0.76</v>
      </c>
      <c r="V69">
        <v>5</v>
      </c>
      <c r="W69">
        <v>1</v>
      </c>
      <c r="X69">
        <f t="shared" si="16"/>
        <v>2.3</v>
      </c>
      <c r="Y69">
        <f t="shared" si="17"/>
        <v>0.47008547008547</v>
      </c>
      <c r="Z69">
        <f t="shared" si="11"/>
        <v>0.29411764705882354</v>
      </c>
      <c r="AA69">
        <f t="shared" si="18"/>
        <v>3.0642031171442934</v>
      </c>
      <c r="AB69">
        <f t="shared" si="19"/>
        <v>51.07005195240489</v>
      </c>
    </row>
    <row r="70" spans="1:28" ht="12">
      <c r="A70">
        <v>5</v>
      </c>
      <c r="B70" t="s">
        <v>30</v>
      </c>
      <c r="C70" s="7" t="s">
        <v>40</v>
      </c>
      <c r="D70">
        <v>7</v>
      </c>
      <c r="E70">
        <v>4</v>
      </c>
      <c r="F70">
        <v>3</v>
      </c>
      <c r="G70">
        <v>0</v>
      </c>
      <c r="H70">
        <v>1</v>
      </c>
      <c r="I70">
        <v>9</v>
      </c>
      <c r="J70">
        <v>12</v>
      </c>
      <c r="K70">
        <v>2</v>
      </c>
      <c r="L70">
        <v>1</v>
      </c>
      <c r="M70">
        <v>0</v>
      </c>
      <c r="N70">
        <v>0</v>
      </c>
      <c r="O70">
        <v>56</v>
      </c>
      <c r="P70" s="1">
        <v>0.52</v>
      </c>
      <c r="Q70">
        <v>388</v>
      </c>
      <c r="R70" s="1">
        <v>0.72</v>
      </c>
      <c r="S70" s="4">
        <v>0.499</v>
      </c>
      <c r="T70">
        <f t="shared" si="14"/>
        <v>44.91</v>
      </c>
      <c r="U70">
        <f t="shared" si="15"/>
        <v>0.72</v>
      </c>
      <c r="V70">
        <v>2</v>
      </c>
      <c r="W70">
        <v>2</v>
      </c>
      <c r="X70">
        <f t="shared" si="16"/>
        <v>2.0999999999999996</v>
      </c>
      <c r="Y70">
        <f t="shared" si="17"/>
        <v>0.15586729013582723</v>
      </c>
      <c r="Z70">
        <f t="shared" si="11"/>
        <v>0.5714285714285714</v>
      </c>
      <c r="AA70">
        <f t="shared" si="18"/>
        <v>2.827295861564398</v>
      </c>
      <c r="AB70">
        <f t="shared" si="19"/>
        <v>47.12159769273996</v>
      </c>
    </row>
    <row r="71" spans="1:28" ht="12">
      <c r="A71">
        <v>5</v>
      </c>
      <c r="B71" t="s">
        <v>40</v>
      </c>
      <c r="C71" s="7" t="s">
        <v>30</v>
      </c>
      <c r="D71">
        <v>14</v>
      </c>
      <c r="E71">
        <v>5</v>
      </c>
      <c r="F71">
        <v>8</v>
      </c>
      <c r="G71">
        <v>1</v>
      </c>
      <c r="H71">
        <v>8</v>
      </c>
      <c r="I71">
        <v>10</v>
      </c>
      <c r="J71">
        <v>22</v>
      </c>
      <c r="K71">
        <v>1</v>
      </c>
      <c r="L71">
        <v>1</v>
      </c>
      <c r="M71">
        <v>0</v>
      </c>
      <c r="N71">
        <v>0</v>
      </c>
      <c r="O71">
        <v>50</v>
      </c>
      <c r="P71" s="1">
        <v>0.47</v>
      </c>
      <c r="Q71">
        <v>367</v>
      </c>
      <c r="R71" s="1">
        <v>0.68</v>
      </c>
      <c r="S71" s="4">
        <v>0.501</v>
      </c>
      <c r="T71">
        <f t="shared" si="14"/>
        <v>45.09</v>
      </c>
      <c r="U71">
        <f t="shared" si="15"/>
        <v>0.68</v>
      </c>
      <c r="V71">
        <v>3</v>
      </c>
      <c r="W71">
        <v>2</v>
      </c>
      <c r="X71">
        <f t="shared" si="16"/>
        <v>1.9000000000000001</v>
      </c>
      <c r="Y71">
        <f t="shared" si="17"/>
        <v>0.31049013084941224</v>
      </c>
      <c r="Z71">
        <f t="shared" si="11"/>
        <v>0.46153846153846156</v>
      </c>
      <c r="AA71">
        <f t="shared" si="18"/>
        <v>2.672028592387874</v>
      </c>
      <c r="AB71">
        <f t="shared" si="19"/>
        <v>44.533809873131226</v>
      </c>
    </row>
    <row r="72" spans="1:28" ht="12">
      <c r="A72">
        <v>5</v>
      </c>
      <c r="B72" t="s">
        <v>42</v>
      </c>
      <c r="C72" s="7" t="s">
        <v>31</v>
      </c>
      <c r="D72">
        <v>16</v>
      </c>
      <c r="E72">
        <v>4</v>
      </c>
      <c r="F72">
        <v>9</v>
      </c>
      <c r="G72">
        <v>3</v>
      </c>
      <c r="H72">
        <v>5</v>
      </c>
      <c r="I72">
        <v>11</v>
      </c>
      <c r="J72">
        <v>21</v>
      </c>
      <c r="K72">
        <v>7</v>
      </c>
      <c r="L72">
        <v>0</v>
      </c>
      <c r="M72">
        <v>0</v>
      </c>
      <c r="N72">
        <v>0</v>
      </c>
      <c r="O72">
        <v>46</v>
      </c>
      <c r="P72" s="1">
        <v>0.54</v>
      </c>
      <c r="Q72">
        <v>470</v>
      </c>
      <c r="R72" s="1">
        <v>0.84</v>
      </c>
      <c r="S72" s="4">
        <v>0.586</v>
      </c>
      <c r="T72">
        <f t="shared" si="14"/>
        <v>52.739999999999995</v>
      </c>
      <c r="U72">
        <f t="shared" si="15"/>
        <v>0.84</v>
      </c>
      <c r="V72">
        <v>2</v>
      </c>
      <c r="W72">
        <v>2</v>
      </c>
      <c r="X72">
        <f t="shared" si="16"/>
        <v>2.7</v>
      </c>
      <c r="Y72">
        <f t="shared" si="17"/>
        <v>0.30337504740235116</v>
      </c>
      <c r="Z72">
        <f t="shared" si="11"/>
        <v>0.3076923076923077</v>
      </c>
      <c r="AA72">
        <f t="shared" si="18"/>
        <v>3.311067355094659</v>
      </c>
      <c r="AB72">
        <f t="shared" si="19"/>
        <v>55.18445591824432</v>
      </c>
    </row>
    <row r="73" spans="1:28" ht="12">
      <c r="A73">
        <v>5</v>
      </c>
      <c r="B73" t="s">
        <v>31</v>
      </c>
      <c r="C73" s="7" t="s">
        <v>42</v>
      </c>
      <c r="D73">
        <v>11</v>
      </c>
      <c r="E73">
        <v>2</v>
      </c>
      <c r="F73">
        <v>6</v>
      </c>
      <c r="G73">
        <v>3</v>
      </c>
      <c r="H73">
        <v>9</v>
      </c>
      <c r="I73">
        <v>14</v>
      </c>
      <c r="J73">
        <v>15</v>
      </c>
      <c r="K73">
        <v>4</v>
      </c>
      <c r="L73">
        <v>1</v>
      </c>
      <c r="M73">
        <v>0</v>
      </c>
      <c r="N73">
        <v>0</v>
      </c>
      <c r="O73">
        <v>38</v>
      </c>
      <c r="P73" s="1">
        <v>0.45</v>
      </c>
      <c r="Q73">
        <v>322</v>
      </c>
      <c r="R73" s="1">
        <v>0.73</v>
      </c>
      <c r="S73" s="4">
        <v>0.414</v>
      </c>
      <c r="T73">
        <f t="shared" si="14"/>
        <v>37.26</v>
      </c>
      <c r="U73">
        <f t="shared" si="15"/>
        <v>0.73</v>
      </c>
      <c r="V73">
        <v>1</v>
      </c>
      <c r="W73">
        <v>1</v>
      </c>
      <c r="X73">
        <f t="shared" si="16"/>
        <v>2.15</v>
      </c>
      <c r="Y73">
        <f t="shared" si="17"/>
        <v>0.29522275899087497</v>
      </c>
      <c r="Z73">
        <f t="shared" si="11"/>
        <v>0.125</v>
      </c>
      <c r="AA73">
        <f t="shared" si="18"/>
        <v>2.570222758990875</v>
      </c>
      <c r="AB73">
        <f t="shared" si="19"/>
        <v>42.83704598318125</v>
      </c>
    </row>
    <row r="74" spans="1:28" ht="12">
      <c r="A74">
        <v>5</v>
      </c>
      <c r="B74" t="s">
        <v>38</v>
      </c>
      <c r="C74" s="7" t="s">
        <v>8</v>
      </c>
      <c r="D74">
        <v>9</v>
      </c>
      <c r="E74">
        <v>5</v>
      </c>
      <c r="F74">
        <v>3</v>
      </c>
      <c r="G74">
        <v>1</v>
      </c>
      <c r="H74">
        <v>1</v>
      </c>
      <c r="I74">
        <v>14</v>
      </c>
      <c r="J74">
        <v>14</v>
      </c>
      <c r="K74">
        <v>0</v>
      </c>
      <c r="L74">
        <v>1</v>
      </c>
      <c r="M74">
        <v>0</v>
      </c>
      <c r="N74">
        <v>0</v>
      </c>
      <c r="O74">
        <v>60</v>
      </c>
      <c r="P74" s="1">
        <v>0.5</v>
      </c>
      <c r="Q74">
        <v>352</v>
      </c>
      <c r="R74" s="1">
        <v>0.71</v>
      </c>
      <c r="S74" s="4">
        <v>0.481</v>
      </c>
      <c r="T74">
        <f t="shared" si="14"/>
        <v>43.29</v>
      </c>
      <c r="U74">
        <f t="shared" si="15"/>
        <v>0.71</v>
      </c>
      <c r="V74">
        <v>5</v>
      </c>
      <c r="W74">
        <v>0</v>
      </c>
      <c r="X74">
        <f t="shared" si="16"/>
        <v>2.05</v>
      </c>
      <c r="Y74">
        <f t="shared" si="17"/>
        <v>0.2079002079002079</v>
      </c>
      <c r="Z74">
        <f t="shared" si="11"/>
        <v>0</v>
      </c>
      <c r="AA74">
        <f t="shared" si="18"/>
        <v>2.2579002079002075</v>
      </c>
      <c r="AB74">
        <f t="shared" si="19"/>
        <v>37.63167013167013</v>
      </c>
    </row>
    <row r="75" spans="1:28" ht="12">
      <c r="A75">
        <v>5</v>
      </c>
      <c r="B75" t="s">
        <v>8</v>
      </c>
      <c r="C75" s="7" t="s">
        <v>38</v>
      </c>
      <c r="D75">
        <v>10</v>
      </c>
      <c r="E75">
        <v>4</v>
      </c>
      <c r="F75">
        <v>3</v>
      </c>
      <c r="G75">
        <v>3</v>
      </c>
      <c r="H75">
        <v>6</v>
      </c>
      <c r="I75">
        <v>9</v>
      </c>
      <c r="J75">
        <v>15</v>
      </c>
      <c r="K75">
        <v>3</v>
      </c>
      <c r="L75">
        <v>1</v>
      </c>
      <c r="M75">
        <v>0</v>
      </c>
      <c r="N75">
        <v>0</v>
      </c>
      <c r="O75">
        <v>58</v>
      </c>
      <c r="P75" s="1">
        <v>0.49</v>
      </c>
      <c r="Q75">
        <v>385</v>
      </c>
      <c r="R75" s="1">
        <v>0.78</v>
      </c>
      <c r="S75" s="4">
        <v>0.519</v>
      </c>
      <c r="T75">
        <f t="shared" si="14"/>
        <v>46.71</v>
      </c>
      <c r="U75">
        <f t="shared" si="15"/>
        <v>0.78</v>
      </c>
      <c r="V75">
        <v>2</v>
      </c>
      <c r="W75">
        <v>1</v>
      </c>
      <c r="X75">
        <f t="shared" si="16"/>
        <v>2.4</v>
      </c>
      <c r="Y75">
        <f t="shared" si="17"/>
        <v>0.21408691928923143</v>
      </c>
      <c r="Z75">
        <f t="shared" si="11"/>
        <v>0.2857142857142857</v>
      </c>
      <c r="AA75">
        <f t="shared" si="18"/>
        <v>2.899801205003517</v>
      </c>
      <c r="AB75">
        <f t="shared" si="19"/>
        <v>48.33002008339195</v>
      </c>
    </row>
    <row r="76" spans="1:28" ht="12">
      <c r="A76">
        <v>5</v>
      </c>
      <c r="B76" t="s">
        <v>9</v>
      </c>
      <c r="C76" s="7" t="s">
        <v>41</v>
      </c>
      <c r="D76">
        <v>17</v>
      </c>
      <c r="E76">
        <v>3</v>
      </c>
      <c r="F76">
        <v>10</v>
      </c>
      <c r="G76">
        <v>4</v>
      </c>
      <c r="H76">
        <v>4</v>
      </c>
      <c r="I76">
        <v>11</v>
      </c>
      <c r="J76">
        <v>11</v>
      </c>
      <c r="K76">
        <v>5</v>
      </c>
      <c r="L76">
        <v>1</v>
      </c>
      <c r="M76">
        <v>0</v>
      </c>
      <c r="N76">
        <v>0</v>
      </c>
      <c r="O76">
        <v>56</v>
      </c>
      <c r="P76" s="1">
        <v>0.5</v>
      </c>
      <c r="Q76">
        <v>378</v>
      </c>
      <c r="R76" s="1">
        <v>0.71</v>
      </c>
      <c r="S76" s="4">
        <v>0.482</v>
      </c>
      <c r="T76">
        <f t="shared" si="14"/>
        <v>43.379999999999995</v>
      </c>
      <c r="U76">
        <f t="shared" si="15"/>
        <v>0.71</v>
      </c>
      <c r="V76">
        <v>1</v>
      </c>
      <c r="W76">
        <v>2</v>
      </c>
      <c r="X76">
        <f t="shared" si="16"/>
        <v>2.05</v>
      </c>
      <c r="Y76">
        <f t="shared" si="17"/>
        <v>0.3918856615952052</v>
      </c>
      <c r="Z76">
        <f t="shared" si="11"/>
        <v>0.15384615384615385</v>
      </c>
      <c r="AA76">
        <f t="shared" si="18"/>
        <v>2.5957318154413587</v>
      </c>
      <c r="AB76">
        <f t="shared" si="19"/>
        <v>43.262196924022646</v>
      </c>
    </row>
    <row r="77" spans="1:28" ht="12">
      <c r="A77">
        <v>5</v>
      </c>
      <c r="B77" t="s">
        <v>41</v>
      </c>
      <c r="C77" s="7" t="s">
        <v>9</v>
      </c>
      <c r="D77">
        <v>9</v>
      </c>
      <c r="E77">
        <v>2</v>
      </c>
      <c r="F77">
        <v>2</v>
      </c>
      <c r="G77">
        <v>5</v>
      </c>
      <c r="H77">
        <v>4</v>
      </c>
      <c r="I77">
        <v>16</v>
      </c>
      <c r="J77">
        <v>14</v>
      </c>
      <c r="K77">
        <v>3</v>
      </c>
      <c r="L77">
        <v>1</v>
      </c>
      <c r="M77">
        <v>0</v>
      </c>
      <c r="N77">
        <v>0</v>
      </c>
      <c r="O77">
        <v>56</v>
      </c>
      <c r="P77" s="1">
        <v>0.5</v>
      </c>
      <c r="Q77">
        <v>389</v>
      </c>
      <c r="R77" s="1">
        <v>0.71</v>
      </c>
      <c r="S77" s="4">
        <v>0.518</v>
      </c>
      <c r="T77">
        <f t="shared" si="14"/>
        <v>46.620000000000005</v>
      </c>
      <c r="U77">
        <f t="shared" si="15"/>
        <v>0.71</v>
      </c>
      <c r="V77">
        <v>0</v>
      </c>
      <c r="W77">
        <v>2</v>
      </c>
      <c r="X77">
        <f t="shared" si="16"/>
        <v>2.05</v>
      </c>
      <c r="Y77">
        <f t="shared" si="17"/>
        <v>0.19305019305019303</v>
      </c>
      <c r="Z77">
        <f t="shared" si="11"/>
        <v>0</v>
      </c>
      <c r="AA77">
        <f t="shared" si="18"/>
        <v>2.243050193050193</v>
      </c>
      <c r="AB77">
        <f t="shared" si="19"/>
        <v>37.384169884169886</v>
      </c>
    </row>
    <row r="78" spans="1:28" ht="12">
      <c r="A78">
        <v>5</v>
      </c>
      <c r="B78" t="s">
        <v>32</v>
      </c>
      <c r="C78" s="7" t="s">
        <v>36</v>
      </c>
      <c r="D78">
        <v>20</v>
      </c>
      <c r="E78">
        <v>6</v>
      </c>
      <c r="F78">
        <v>9</v>
      </c>
      <c r="G78">
        <v>5</v>
      </c>
      <c r="H78">
        <v>6</v>
      </c>
      <c r="I78">
        <v>16</v>
      </c>
      <c r="J78">
        <v>17</v>
      </c>
      <c r="K78">
        <v>5</v>
      </c>
      <c r="L78">
        <v>2</v>
      </c>
      <c r="M78">
        <v>0</v>
      </c>
      <c r="N78">
        <v>0</v>
      </c>
      <c r="O78">
        <v>77</v>
      </c>
      <c r="P78" s="1">
        <v>0.53</v>
      </c>
      <c r="Q78">
        <v>396</v>
      </c>
      <c r="R78" s="1">
        <v>0.78</v>
      </c>
      <c r="S78" s="4">
        <v>0.482</v>
      </c>
      <c r="T78">
        <f t="shared" si="14"/>
        <v>43.379999999999995</v>
      </c>
      <c r="U78">
        <f t="shared" si="15"/>
        <v>0.78</v>
      </c>
      <c r="V78">
        <v>5</v>
      </c>
      <c r="W78">
        <v>2</v>
      </c>
      <c r="X78">
        <f t="shared" si="16"/>
        <v>2.4</v>
      </c>
      <c r="Y78">
        <f t="shared" si="17"/>
        <v>0.46104195481788846</v>
      </c>
      <c r="Z78">
        <f t="shared" si="11"/>
        <v>0.6666666666666666</v>
      </c>
      <c r="AA78">
        <f t="shared" si="18"/>
        <v>3.527708621484555</v>
      </c>
      <c r="AB78">
        <f t="shared" si="19"/>
        <v>58.795143691409244</v>
      </c>
    </row>
    <row r="79" spans="1:28" ht="12">
      <c r="A79">
        <v>5</v>
      </c>
      <c r="B79" t="s">
        <v>36</v>
      </c>
      <c r="C79" s="7" t="s">
        <v>32</v>
      </c>
      <c r="D79">
        <v>6</v>
      </c>
      <c r="E79">
        <v>1</v>
      </c>
      <c r="F79">
        <v>3</v>
      </c>
      <c r="G79">
        <v>2</v>
      </c>
      <c r="H79">
        <v>5</v>
      </c>
      <c r="I79">
        <v>11</v>
      </c>
      <c r="J79">
        <v>9</v>
      </c>
      <c r="K79">
        <v>4</v>
      </c>
      <c r="L79">
        <v>1</v>
      </c>
      <c r="M79">
        <v>0</v>
      </c>
      <c r="N79">
        <v>0</v>
      </c>
      <c r="O79">
        <v>66</v>
      </c>
      <c r="P79" s="1">
        <v>0.46</v>
      </c>
      <c r="Q79">
        <v>417</v>
      </c>
      <c r="R79" s="1">
        <v>0.77</v>
      </c>
      <c r="S79" s="4">
        <v>0.518</v>
      </c>
      <c r="T79">
        <f t="shared" si="14"/>
        <v>46.620000000000005</v>
      </c>
      <c r="U79">
        <f t="shared" si="15"/>
        <v>0.77</v>
      </c>
      <c r="V79">
        <v>1</v>
      </c>
      <c r="W79">
        <v>0</v>
      </c>
      <c r="X79">
        <f t="shared" si="16"/>
        <v>2.35</v>
      </c>
      <c r="Y79">
        <f t="shared" si="17"/>
        <v>0.12870012870012867</v>
      </c>
      <c r="Z79">
        <f t="shared" si="11"/>
        <v>0</v>
      </c>
      <c r="AA79">
        <f t="shared" si="18"/>
        <v>2.4787001287001287</v>
      </c>
      <c r="AB79">
        <f t="shared" si="19"/>
        <v>41.31166881166881</v>
      </c>
    </row>
    <row r="80" spans="1:28" ht="12">
      <c r="A80">
        <v>5</v>
      </c>
      <c r="B80" t="s">
        <v>27</v>
      </c>
      <c r="C80" s="7" t="s">
        <v>43</v>
      </c>
      <c r="D80">
        <v>13</v>
      </c>
      <c r="E80">
        <v>7</v>
      </c>
      <c r="F80">
        <v>4</v>
      </c>
      <c r="G80">
        <v>2</v>
      </c>
      <c r="H80">
        <v>5</v>
      </c>
      <c r="I80">
        <v>9</v>
      </c>
      <c r="J80">
        <v>20</v>
      </c>
      <c r="K80">
        <v>2</v>
      </c>
      <c r="L80">
        <v>1</v>
      </c>
      <c r="M80">
        <v>0</v>
      </c>
      <c r="N80">
        <v>0</v>
      </c>
      <c r="O80">
        <v>59</v>
      </c>
      <c r="P80" s="1">
        <v>0.51</v>
      </c>
      <c r="Q80">
        <v>431</v>
      </c>
      <c r="R80" s="1">
        <v>0.74</v>
      </c>
      <c r="S80" s="4">
        <v>0.517</v>
      </c>
      <c r="T80">
        <f t="shared" si="14"/>
        <v>46.53</v>
      </c>
      <c r="U80">
        <f t="shared" si="15"/>
        <v>0.74</v>
      </c>
      <c r="V80">
        <v>5</v>
      </c>
      <c r="W80">
        <v>2</v>
      </c>
      <c r="X80">
        <f t="shared" si="16"/>
        <v>2.1999999999999997</v>
      </c>
      <c r="Y80">
        <f t="shared" si="17"/>
        <v>0.2793896410917687</v>
      </c>
      <c r="Z80">
        <f t="shared" si="11"/>
        <v>0.9090909090909091</v>
      </c>
      <c r="AA80">
        <f t="shared" si="18"/>
        <v>3.3884805501826776</v>
      </c>
      <c r="AB80">
        <f t="shared" si="19"/>
        <v>56.47467583637796</v>
      </c>
    </row>
    <row r="81" spans="1:28" ht="12">
      <c r="A81">
        <v>5</v>
      </c>
      <c r="B81" t="s">
        <v>43</v>
      </c>
      <c r="C81" s="7" t="s">
        <v>27</v>
      </c>
      <c r="D81">
        <v>10</v>
      </c>
      <c r="E81">
        <v>1</v>
      </c>
      <c r="F81">
        <v>5</v>
      </c>
      <c r="G81">
        <v>4</v>
      </c>
      <c r="H81">
        <v>4</v>
      </c>
      <c r="I81">
        <v>9</v>
      </c>
      <c r="J81">
        <v>21</v>
      </c>
      <c r="K81">
        <v>4</v>
      </c>
      <c r="L81">
        <v>2</v>
      </c>
      <c r="M81">
        <v>0</v>
      </c>
      <c r="N81">
        <v>0</v>
      </c>
      <c r="O81">
        <v>56</v>
      </c>
      <c r="P81" s="1">
        <v>0.48</v>
      </c>
      <c r="Q81">
        <v>396</v>
      </c>
      <c r="R81" s="1">
        <v>0.76</v>
      </c>
      <c r="S81" s="4">
        <v>0.483</v>
      </c>
      <c r="T81">
        <f t="shared" si="14"/>
        <v>43.47</v>
      </c>
      <c r="U81">
        <f t="shared" si="15"/>
        <v>0.76</v>
      </c>
      <c r="V81">
        <v>1</v>
      </c>
      <c r="W81">
        <v>0</v>
      </c>
      <c r="X81">
        <f t="shared" si="16"/>
        <v>2.3</v>
      </c>
      <c r="Y81">
        <f t="shared" si="17"/>
        <v>0.23004370830457788</v>
      </c>
      <c r="Z81">
        <f t="shared" si="11"/>
        <v>0</v>
      </c>
      <c r="AA81">
        <f t="shared" si="18"/>
        <v>2.5300437083045777</v>
      </c>
      <c r="AB81">
        <f t="shared" si="19"/>
        <v>42.167395138409624</v>
      </c>
    </row>
    <row r="82" spans="1:28" ht="12">
      <c r="A82">
        <v>5</v>
      </c>
      <c r="B82" t="s">
        <v>39</v>
      </c>
      <c r="C82" s="7" t="s">
        <v>35</v>
      </c>
      <c r="D82">
        <v>25</v>
      </c>
      <c r="E82">
        <v>10</v>
      </c>
      <c r="F82">
        <v>9</v>
      </c>
      <c r="G82">
        <v>6</v>
      </c>
      <c r="H82">
        <v>7</v>
      </c>
      <c r="I82">
        <v>9</v>
      </c>
      <c r="J82">
        <v>11</v>
      </c>
      <c r="K82">
        <v>1</v>
      </c>
      <c r="L82">
        <v>0</v>
      </c>
      <c r="M82">
        <v>0</v>
      </c>
      <c r="N82">
        <v>0</v>
      </c>
      <c r="O82">
        <v>62</v>
      </c>
      <c r="P82" s="1">
        <v>0.46</v>
      </c>
      <c r="Q82">
        <v>372</v>
      </c>
      <c r="R82" s="1">
        <v>0.78</v>
      </c>
      <c r="S82" s="4">
        <v>0.509</v>
      </c>
      <c r="T82">
        <f t="shared" si="14"/>
        <v>45.81</v>
      </c>
      <c r="U82">
        <f t="shared" si="15"/>
        <v>0.78</v>
      </c>
      <c r="V82">
        <v>3</v>
      </c>
      <c r="W82">
        <v>1</v>
      </c>
      <c r="X82">
        <f t="shared" si="16"/>
        <v>2.4</v>
      </c>
      <c r="Y82">
        <f t="shared" si="17"/>
        <v>0.545732372844357</v>
      </c>
      <c r="Z82">
        <f t="shared" si="11"/>
        <v>0.15789473684210525</v>
      </c>
      <c r="AA82">
        <f t="shared" si="18"/>
        <v>3.103627109686462</v>
      </c>
      <c r="AB82">
        <f t="shared" si="19"/>
        <v>51.727118494774366</v>
      </c>
    </row>
    <row r="83" spans="1:28" ht="12">
      <c r="A83">
        <v>5</v>
      </c>
      <c r="B83" t="s">
        <v>35</v>
      </c>
      <c r="C83" s="7" t="s">
        <v>39</v>
      </c>
      <c r="D83">
        <v>8</v>
      </c>
      <c r="E83">
        <v>4</v>
      </c>
      <c r="F83">
        <v>4</v>
      </c>
      <c r="G83">
        <v>0</v>
      </c>
      <c r="H83">
        <v>3</v>
      </c>
      <c r="I83">
        <v>14</v>
      </c>
      <c r="J83">
        <v>16</v>
      </c>
      <c r="K83">
        <v>5</v>
      </c>
      <c r="L83">
        <v>1</v>
      </c>
      <c r="M83">
        <v>0</v>
      </c>
      <c r="N83">
        <v>0</v>
      </c>
      <c r="O83">
        <v>71</v>
      </c>
      <c r="P83" s="1">
        <v>0.53</v>
      </c>
      <c r="Q83">
        <v>348</v>
      </c>
      <c r="R83" s="1">
        <v>0.76</v>
      </c>
      <c r="S83" s="4">
        <v>0.491</v>
      </c>
      <c r="T83">
        <f t="shared" si="14"/>
        <v>44.19</v>
      </c>
      <c r="U83">
        <f t="shared" si="15"/>
        <v>0.76</v>
      </c>
      <c r="V83">
        <v>7</v>
      </c>
      <c r="W83">
        <v>2</v>
      </c>
      <c r="X83">
        <f t="shared" si="16"/>
        <v>2.3</v>
      </c>
      <c r="Y83">
        <f t="shared" si="17"/>
        <v>0.18103643358225843</v>
      </c>
      <c r="Z83">
        <f t="shared" si="11"/>
        <v>1.75</v>
      </c>
      <c r="AA83">
        <f t="shared" si="18"/>
        <v>4.231036433582258</v>
      </c>
      <c r="AB83">
        <f t="shared" si="19"/>
        <v>70.51727389303763</v>
      </c>
    </row>
  </sheetData>
  <autoFilter ref="A1:AC69"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L1">
      <selection activeCell="Q30" sqref="Q30"/>
    </sheetView>
  </sheetViews>
  <sheetFormatPr defaultColWidth="11.421875" defaultRowHeight="12.75"/>
  <cols>
    <col min="10" max="11" width="10.8515625" style="16" customWidth="1"/>
  </cols>
  <sheetData>
    <row r="1" spans="1:19" ht="12">
      <c r="A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  <c r="J1" s="16" t="s">
        <v>114</v>
      </c>
      <c r="K1" s="16" t="s">
        <v>113</v>
      </c>
      <c r="L1" t="s">
        <v>68</v>
      </c>
      <c r="M1" t="s">
        <v>0</v>
      </c>
      <c r="N1" t="s">
        <v>1</v>
      </c>
      <c r="O1" t="s">
        <v>3</v>
      </c>
      <c r="P1" t="s">
        <v>2</v>
      </c>
      <c r="Q1" t="s">
        <v>6</v>
      </c>
      <c r="R1" t="s">
        <v>7</v>
      </c>
      <c r="S1" t="str">
        <f>A1</f>
        <v>Player</v>
      </c>
    </row>
    <row r="2" spans="1:19" ht="12">
      <c r="A2" t="s">
        <v>87</v>
      </c>
      <c r="B2" t="s">
        <v>88</v>
      </c>
      <c r="C2">
        <v>4</v>
      </c>
      <c r="D2">
        <v>4</v>
      </c>
      <c r="E2">
        <v>360</v>
      </c>
      <c r="F2">
        <v>15</v>
      </c>
      <c r="G2">
        <v>11</v>
      </c>
      <c r="H2">
        <v>4</v>
      </c>
      <c r="I2">
        <v>1</v>
      </c>
      <c r="J2" s="16">
        <v>0</v>
      </c>
      <c r="K2" s="16">
        <v>0</v>
      </c>
      <c r="L2">
        <v>73</v>
      </c>
      <c r="M2">
        <f>(G2/F2)*100</f>
        <v>73.33333333333333</v>
      </c>
      <c r="N2">
        <f>F2/(E2/90)</f>
        <v>3.75</v>
      </c>
      <c r="O2">
        <f>((M2*$P$2)+N2)/0.6</f>
        <v>739.5833333333334</v>
      </c>
      <c r="P2">
        <v>6</v>
      </c>
      <c r="Q2">
        <f>O2-$O$29</f>
        <v>28.231680800173876</v>
      </c>
      <c r="R2">
        <f>RANK(O2,$O$2:$O$26)</f>
        <v>11</v>
      </c>
      <c r="S2" t="str">
        <f aca="true" t="shared" si="0" ref="S2:S26">A2</f>
        <v>Andy Gruenebaum</v>
      </c>
    </row>
    <row r="3" spans="1:19" ht="12">
      <c r="A3" t="s">
        <v>71</v>
      </c>
      <c r="B3" t="s">
        <v>72</v>
      </c>
      <c r="C3">
        <v>4</v>
      </c>
      <c r="D3">
        <v>4</v>
      </c>
      <c r="E3">
        <v>360</v>
      </c>
      <c r="F3">
        <v>24</v>
      </c>
      <c r="G3">
        <v>20</v>
      </c>
      <c r="H3">
        <v>4</v>
      </c>
      <c r="I3">
        <v>1</v>
      </c>
      <c r="J3" s="16">
        <v>1</v>
      </c>
      <c r="K3" s="16">
        <v>0</v>
      </c>
      <c r="L3">
        <v>83</v>
      </c>
      <c r="M3">
        <f aca="true" t="shared" si="1" ref="M3:M29">(G3/F3)*100</f>
        <v>83.33333333333334</v>
      </c>
      <c r="N3">
        <f aca="true" t="shared" si="2" ref="N3:N29">F3/(E3/90)</f>
        <v>6</v>
      </c>
      <c r="O3">
        <f aca="true" t="shared" si="3" ref="O3:O29">((M3*$P$2)+N3)/0.6</f>
        <v>843.3333333333335</v>
      </c>
      <c r="P3" t="s">
        <v>5</v>
      </c>
      <c r="Q3">
        <f aca="true" t="shared" si="4" ref="Q3:Q26">O3-$O$29</f>
        <v>131.981680800174</v>
      </c>
      <c r="R3">
        <f aca="true" t="shared" si="5" ref="R3:R26">RANK(O3,$O$2:$O$26)</f>
        <v>2</v>
      </c>
      <c r="S3" t="str">
        <f t="shared" si="0"/>
        <v>Bill Hamid</v>
      </c>
    </row>
    <row r="4" spans="1:19" ht="12">
      <c r="A4" t="s">
        <v>107</v>
      </c>
      <c r="B4" t="s">
        <v>100</v>
      </c>
      <c r="C4">
        <v>2</v>
      </c>
      <c r="D4">
        <v>2</v>
      </c>
      <c r="E4">
        <v>180</v>
      </c>
      <c r="F4">
        <v>8</v>
      </c>
      <c r="G4">
        <v>5</v>
      </c>
      <c r="H4">
        <v>2</v>
      </c>
      <c r="I4">
        <v>1</v>
      </c>
      <c r="J4" s="16">
        <v>0</v>
      </c>
      <c r="K4" s="16">
        <v>0</v>
      </c>
      <c r="L4">
        <v>63</v>
      </c>
      <c r="M4">
        <f t="shared" si="1"/>
        <v>62.5</v>
      </c>
      <c r="N4">
        <f t="shared" si="2"/>
        <v>4</v>
      </c>
      <c r="O4">
        <f t="shared" si="3"/>
        <v>631.6666666666667</v>
      </c>
      <c r="P4">
        <f>O29</f>
        <v>711.3516525331595</v>
      </c>
      <c r="Q4">
        <f t="shared" si="4"/>
        <v>-79.68498586649275</v>
      </c>
      <c r="R4">
        <f t="shared" si="5"/>
        <v>20</v>
      </c>
      <c r="S4" t="str">
        <f t="shared" si="0"/>
        <v>Bobby Shuttleworth</v>
      </c>
    </row>
    <row r="5" spans="1:19" ht="12">
      <c r="A5" t="s">
        <v>103</v>
      </c>
      <c r="B5" t="s">
        <v>104</v>
      </c>
      <c r="C5">
        <v>4</v>
      </c>
      <c r="D5">
        <v>4</v>
      </c>
      <c r="E5">
        <v>360</v>
      </c>
      <c r="F5">
        <v>9</v>
      </c>
      <c r="G5">
        <v>6</v>
      </c>
      <c r="H5">
        <v>3</v>
      </c>
      <c r="I5">
        <v>0.75</v>
      </c>
      <c r="J5" s="16">
        <v>0</v>
      </c>
      <c r="K5" s="16">
        <v>0</v>
      </c>
      <c r="L5">
        <v>67</v>
      </c>
      <c r="M5">
        <f t="shared" si="1"/>
        <v>66.66666666666666</v>
      </c>
      <c r="N5">
        <f t="shared" si="2"/>
        <v>2.25</v>
      </c>
      <c r="O5">
        <f t="shared" si="3"/>
        <v>670.4166666666666</v>
      </c>
      <c r="Q5">
        <f t="shared" si="4"/>
        <v>-40.934985866492866</v>
      </c>
      <c r="R5">
        <f t="shared" si="5"/>
        <v>16</v>
      </c>
      <c r="S5" t="str">
        <f t="shared" si="0"/>
        <v>Carlo Cudicini</v>
      </c>
    </row>
    <row r="6" spans="1:19" ht="12">
      <c r="A6" t="s">
        <v>110</v>
      </c>
      <c r="B6" t="s">
        <v>86</v>
      </c>
      <c r="C6">
        <v>1</v>
      </c>
      <c r="D6">
        <v>1</v>
      </c>
      <c r="E6">
        <v>90</v>
      </c>
      <c r="F6">
        <v>4</v>
      </c>
      <c r="G6">
        <v>3</v>
      </c>
      <c r="H6">
        <v>0</v>
      </c>
      <c r="I6">
        <v>0</v>
      </c>
      <c r="J6" s="16">
        <v>0</v>
      </c>
      <c r="K6" s="16">
        <v>0</v>
      </c>
      <c r="L6">
        <v>75</v>
      </c>
      <c r="M6">
        <f t="shared" si="1"/>
        <v>75</v>
      </c>
      <c r="N6">
        <f t="shared" si="2"/>
        <v>4</v>
      </c>
      <c r="O6">
        <f t="shared" si="3"/>
        <v>756.6666666666667</v>
      </c>
      <c r="Q6">
        <f t="shared" si="4"/>
        <v>45.31501413350725</v>
      </c>
      <c r="R6">
        <f t="shared" si="5"/>
        <v>9</v>
      </c>
      <c r="S6" t="str">
        <f t="shared" si="0"/>
        <v>Chris Seitz</v>
      </c>
    </row>
    <row r="7" spans="1:19" ht="12">
      <c r="A7" t="s">
        <v>93</v>
      </c>
      <c r="B7" t="s">
        <v>94</v>
      </c>
      <c r="C7">
        <v>3</v>
      </c>
      <c r="D7">
        <v>2</v>
      </c>
      <c r="E7">
        <v>263</v>
      </c>
      <c r="F7">
        <v>14</v>
      </c>
      <c r="G7">
        <v>9</v>
      </c>
      <c r="H7">
        <v>4</v>
      </c>
      <c r="I7">
        <v>1.37</v>
      </c>
      <c r="J7" s="16">
        <v>2</v>
      </c>
      <c r="K7" s="16">
        <v>2</v>
      </c>
      <c r="L7">
        <v>64</v>
      </c>
      <c r="M7">
        <f t="shared" si="1"/>
        <v>64.28571428571429</v>
      </c>
      <c r="N7">
        <f t="shared" si="2"/>
        <v>4.790874524714829</v>
      </c>
      <c r="O7">
        <f t="shared" si="3"/>
        <v>650.8419337316677</v>
      </c>
      <c r="Q7">
        <f t="shared" si="4"/>
        <v>-60.50971880149177</v>
      </c>
      <c r="R7">
        <f t="shared" si="5"/>
        <v>17</v>
      </c>
      <c r="S7" t="str">
        <f t="shared" si="0"/>
        <v>Clint Irwin</v>
      </c>
    </row>
    <row r="8" spans="1:19" ht="12">
      <c r="A8" t="s">
        <v>69</v>
      </c>
      <c r="B8" t="s">
        <v>70</v>
      </c>
      <c r="C8">
        <v>5</v>
      </c>
      <c r="D8">
        <v>5</v>
      </c>
      <c r="E8">
        <v>450</v>
      </c>
      <c r="F8">
        <v>30</v>
      </c>
      <c r="G8">
        <v>23</v>
      </c>
      <c r="H8">
        <v>7</v>
      </c>
      <c r="I8">
        <v>1.4</v>
      </c>
      <c r="J8" s="16">
        <v>0</v>
      </c>
      <c r="K8" s="16">
        <v>0</v>
      </c>
      <c r="L8">
        <v>77</v>
      </c>
      <c r="M8">
        <f t="shared" si="1"/>
        <v>76.66666666666667</v>
      </c>
      <c r="N8">
        <f t="shared" si="2"/>
        <v>6</v>
      </c>
      <c r="O8">
        <f t="shared" si="3"/>
        <v>776.6666666666667</v>
      </c>
      <c r="Q8">
        <f t="shared" si="4"/>
        <v>65.31501413350725</v>
      </c>
      <c r="R8">
        <f t="shared" si="5"/>
        <v>7</v>
      </c>
      <c r="S8" t="str">
        <f t="shared" si="0"/>
        <v>Dan Kennedy</v>
      </c>
    </row>
    <row r="9" spans="1:19" ht="12">
      <c r="A9" t="s">
        <v>97</v>
      </c>
      <c r="B9" t="s">
        <v>98</v>
      </c>
      <c r="C9">
        <v>4</v>
      </c>
      <c r="D9">
        <v>4</v>
      </c>
      <c r="E9">
        <v>360</v>
      </c>
      <c r="F9">
        <v>17</v>
      </c>
      <c r="G9">
        <v>8</v>
      </c>
      <c r="H9">
        <v>8</v>
      </c>
      <c r="I9">
        <v>2</v>
      </c>
      <c r="J9" s="16">
        <v>1</v>
      </c>
      <c r="K9" s="16">
        <v>1</v>
      </c>
      <c r="L9">
        <v>47</v>
      </c>
      <c r="M9">
        <f t="shared" si="1"/>
        <v>47.05882352941176</v>
      </c>
      <c r="N9">
        <f t="shared" si="2"/>
        <v>4.25</v>
      </c>
      <c r="O9">
        <f t="shared" si="3"/>
        <v>477.67156862745094</v>
      </c>
      <c r="Q9">
        <f t="shared" si="4"/>
        <v>-233.68008390570856</v>
      </c>
      <c r="R9">
        <f t="shared" si="5"/>
        <v>23</v>
      </c>
      <c r="S9" t="str">
        <f t="shared" si="0"/>
        <v>Donovan Ricketts</v>
      </c>
    </row>
    <row r="10" spans="1:19" ht="12">
      <c r="A10" t="s">
        <v>101</v>
      </c>
      <c r="B10" t="s">
        <v>102</v>
      </c>
      <c r="C10">
        <v>5</v>
      </c>
      <c r="D10">
        <v>5</v>
      </c>
      <c r="E10">
        <v>450</v>
      </c>
      <c r="F10">
        <v>10</v>
      </c>
      <c r="G10">
        <v>7</v>
      </c>
      <c r="H10">
        <v>3</v>
      </c>
      <c r="I10">
        <v>0.6</v>
      </c>
      <c r="J10" s="16">
        <v>1</v>
      </c>
      <c r="K10" s="16">
        <v>1</v>
      </c>
      <c r="L10">
        <v>70</v>
      </c>
      <c r="M10">
        <f t="shared" si="1"/>
        <v>70</v>
      </c>
      <c r="N10">
        <f t="shared" si="2"/>
        <v>2</v>
      </c>
      <c r="O10">
        <f t="shared" si="3"/>
        <v>703.3333333333334</v>
      </c>
      <c r="Q10">
        <f t="shared" si="4"/>
        <v>-8.018319199826124</v>
      </c>
      <c r="R10">
        <f t="shared" si="5"/>
        <v>12</v>
      </c>
      <c r="S10" t="str">
        <f t="shared" si="0"/>
        <v>Jimmy Nielsen</v>
      </c>
    </row>
    <row r="11" spans="1:19" ht="12">
      <c r="A11" t="s">
        <v>81</v>
      </c>
      <c r="B11" t="s">
        <v>82</v>
      </c>
      <c r="C11">
        <v>4</v>
      </c>
      <c r="D11">
        <v>4</v>
      </c>
      <c r="E11">
        <v>360</v>
      </c>
      <c r="F11">
        <v>18</v>
      </c>
      <c r="G11">
        <v>14</v>
      </c>
      <c r="H11">
        <v>5</v>
      </c>
      <c r="I11">
        <v>1.25</v>
      </c>
      <c r="J11" s="16">
        <v>0</v>
      </c>
      <c r="K11" s="16">
        <v>0</v>
      </c>
      <c r="L11">
        <v>78</v>
      </c>
      <c r="M11">
        <f t="shared" si="1"/>
        <v>77.77777777777779</v>
      </c>
      <c r="N11">
        <f t="shared" si="2"/>
        <v>4.5</v>
      </c>
      <c r="O11">
        <f t="shared" si="3"/>
        <v>785.2777777777779</v>
      </c>
      <c r="Q11">
        <f t="shared" si="4"/>
        <v>73.92612524461845</v>
      </c>
      <c r="R11">
        <f t="shared" si="5"/>
        <v>6</v>
      </c>
      <c r="S11" t="str">
        <f t="shared" si="0"/>
        <v>Joe Cannon</v>
      </c>
    </row>
    <row r="12" spans="1:19" ht="12">
      <c r="A12" t="s">
        <v>73</v>
      </c>
      <c r="B12" t="s">
        <v>74</v>
      </c>
      <c r="C12">
        <v>5</v>
      </c>
      <c r="D12">
        <v>5</v>
      </c>
      <c r="E12">
        <v>450</v>
      </c>
      <c r="F12">
        <v>24</v>
      </c>
      <c r="G12">
        <v>18</v>
      </c>
      <c r="H12">
        <v>6</v>
      </c>
      <c r="I12">
        <v>1.2</v>
      </c>
      <c r="J12" s="16">
        <v>0</v>
      </c>
      <c r="K12" s="16">
        <v>0</v>
      </c>
      <c r="L12">
        <v>75</v>
      </c>
      <c r="M12">
        <f t="shared" si="1"/>
        <v>75</v>
      </c>
      <c r="N12">
        <f t="shared" si="2"/>
        <v>4.8</v>
      </c>
      <c r="O12">
        <f t="shared" si="3"/>
        <v>758</v>
      </c>
      <c r="Q12">
        <f t="shared" si="4"/>
        <v>46.648347466840505</v>
      </c>
      <c r="R12">
        <f t="shared" si="5"/>
        <v>8</v>
      </c>
      <c r="S12" t="str">
        <f t="shared" si="0"/>
        <v>Jon Busch</v>
      </c>
    </row>
    <row r="13" spans="1:19" ht="12">
      <c r="A13" t="s">
        <v>91</v>
      </c>
      <c r="B13" t="s">
        <v>92</v>
      </c>
      <c r="C13">
        <v>4</v>
      </c>
      <c r="D13">
        <v>4</v>
      </c>
      <c r="E13">
        <v>360</v>
      </c>
      <c r="F13">
        <v>16</v>
      </c>
      <c r="G13">
        <v>10</v>
      </c>
      <c r="H13">
        <v>6</v>
      </c>
      <c r="I13">
        <v>1.5</v>
      </c>
      <c r="J13" s="16">
        <v>1</v>
      </c>
      <c r="K13" s="16">
        <v>1</v>
      </c>
      <c r="L13">
        <v>63</v>
      </c>
      <c r="M13">
        <f t="shared" si="1"/>
        <v>62.5</v>
      </c>
      <c r="N13">
        <f t="shared" si="2"/>
        <v>4</v>
      </c>
      <c r="O13">
        <f t="shared" si="3"/>
        <v>631.6666666666667</v>
      </c>
      <c r="Q13">
        <f t="shared" si="4"/>
        <v>-79.68498586649275</v>
      </c>
      <c r="R13">
        <f t="shared" si="5"/>
        <v>20</v>
      </c>
      <c r="S13" t="str">
        <f t="shared" si="0"/>
        <v>Joseph Bendik</v>
      </c>
    </row>
    <row r="14" spans="1:19" ht="12">
      <c r="A14" t="s">
        <v>108</v>
      </c>
      <c r="B14" t="s">
        <v>80</v>
      </c>
      <c r="C14">
        <v>1</v>
      </c>
      <c r="D14">
        <v>1</v>
      </c>
      <c r="E14">
        <v>90</v>
      </c>
      <c r="F14">
        <v>8</v>
      </c>
      <c r="G14">
        <v>5</v>
      </c>
      <c r="H14">
        <v>2</v>
      </c>
      <c r="I14">
        <v>2</v>
      </c>
      <c r="J14" s="16">
        <v>0</v>
      </c>
      <c r="K14" s="16">
        <v>0</v>
      </c>
      <c r="L14">
        <v>63</v>
      </c>
      <c r="M14">
        <f t="shared" si="1"/>
        <v>62.5</v>
      </c>
      <c r="N14">
        <f t="shared" si="2"/>
        <v>8</v>
      </c>
      <c r="O14">
        <f t="shared" si="3"/>
        <v>638.3333333333334</v>
      </c>
      <c r="Q14">
        <f t="shared" si="4"/>
        <v>-73.01831919982612</v>
      </c>
      <c r="R14">
        <f t="shared" si="5"/>
        <v>19</v>
      </c>
      <c r="S14" t="str">
        <f t="shared" si="0"/>
        <v>Josh Saunders</v>
      </c>
    </row>
    <row r="15" spans="1:19" ht="12">
      <c r="A15" t="s">
        <v>83</v>
      </c>
      <c r="B15" t="s">
        <v>84</v>
      </c>
      <c r="C15">
        <v>5</v>
      </c>
      <c r="D15">
        <v>5</v>
      </c>
      <c r="E15">
        <v>450</v>
      </c>
      <c r="F15">
        <v>22</v>
      </c>
      <c r="G15">
        <v>14</v>
      </c>
      <c r="H15">
        <v>7</v>
      </c>
      <c r="I15">
        <v>1.4</v>
      </c>
      <c r="J15" s="16">
        <v>1</v>
      </c>
      <c r="K15" s="16">
        <v>1</v>
      </c>
      <c r="L15">
        <v>64</v>
      </c>
      <c r="M15">
        <f t="shared" si="1"/>
        <v>63.63636363636363</v>
      </c>
      <c r="N15">
        <f t="shared" si="2"/>
        <v>4.4</v>
      </c>
      <c r="O15">
        <f t="shared" si="3"/>
        <v>643.6969696969696</v>
      </c>
      <c r="Q15">
        <f t="shared" si="4"/>
        <v>-67.65468283618986</v>
      </c>
      <c r="R15">
        <f t="shared" si="5"/>
        <v>18</v>
      </c>
      <c r="S15" t="str">
        <f t="shared" si="0"/>
        <v>Luis Robles</v>
      </c>
    </row>
    <row r="16" spans="1:19" ht="12">
      <c r="A16" t="s">
        <v>111</v>
      </c>
      <c r="B16" t="s">
        <v>94</v>
      </c>
      <c r="C16">
        <v>2</v>
      </c>
      <c r="D16">
        <v>2</v>
      </c>
      <c r="E16">
        <v>97</v>
      </c>
      <c r="F16">
        <v>4</v>
      </c>
      <c r="G16">
        <v>2</v>
      </c>
      <c r="H16">
        <v>2</v>
      </c>
      <c r="I16">
        <v>1.86</v>
      </c>
      <c r="J16" s="16">
        <v>0</v>
      </c>
      <c r="K16" s="16">
        <v>0</v>
      </c>
      <c r="L16">
        <v>50</v>
      </c>
      <c r="M16">
        <f t="shared" si="1"/>
        <v>50</v>
      </c>
      <c r="N16">
        <f t="shared" si="2"/>
        <v>3.711340206185567</v>
      </c>
      <c r="O16">
        <f t="shared" si="3"/>
        <v>506.18556701030934</v>
      </c>
      <c r="Q16">
        <f t="shared" si="4"/>
        <v>-205.16608552285015</v>
      </c>
      <c r="R16">
        <f t="shared" si="5"/>
        <v>22</v>
      </c>
      <c r="S16" t="str">
        <f t="shared" si="0"/>
        <v>Matt Pickens</v>
      </c>
    </row>
    <row r="17" spans="1:19" ht="12">
      <c r="A17" t="s">
        <v>99</v>
      </c>
      <c r="B17" t="s">
        <v>100</v>
      </c>
      <c r="C17">
        <v>2</v>
      </c>
      <c r="D17">
        <v>2</v>
      </c>
      <c r="E17">
        <v>180</v>
      </c>
      <c r="F17">
        <v>9</v>
      </c>
      <c r="G17">
        <v>8</v>
      </c>
      <c r="H17">
        <v>0</v>
      </c>
      <c r="I17">
        <v>0</v>
      </c>
      <c r="J17" s="16">
        <v>0</v>
      </c>
      <c r="K17" s="16">
        <v>0</v>
      </c>
      <c r="L17">
        <v>89</v>
      </c>
      <c r="M17">
        <f t="shared" si="1"/>
        <v>88.88888888888889</v>
      </c>
      <c r="N17">
        <f t="shared" si="2"/>
        <v>4.5</v>
      </c>
      <c r="O17">
        <f t="shared" si="3"/>
        <v>896.3888888888888</v>
      </c>
      <c r="Q17">
        <f t="shared" si="4"/>
        <v>185.0372363557293</v>
      </c>
      <c r="R17">
        <f t="shared" si="5"/>
        <v>1</v>
      </c>
      <c r="S17" t="str">
        <f t="shared" si="0"/>
        <v>Matt Reis</v>
      </c>
    </row>
    <row r="18" spans="1:19" ht="12">
      <c r="A18" t="s">
        <v>77</v>
      </c>
      <c r="B18" t="s">
        <v>78</v>
      </c>
      <c r="C18">
        <v>4</v>
      </c>
      <c r="D18">
        <v>4</v>
      </c>
      <c r="E18">
        <v>360</v>
      </c>
      <c r="F18">
        <v>22</v>
      </c>
      <c r="G18">
        <v>15</v>
      </c>
      <c r="H18">
        <v>5</v>
      </c>
      <c r="I18">
        <v>1.25</v>
      </c>
      <c r="J18" s="16">
        <v>0</v>
      </c>
      <c r="K18" s="16">
        <v>0</v>
      </c>
      <c r="L18">
        <v>68</v>
      </c>
      <c r="M18">
        <f t="shared" si="1"/>
        <v>68.18181818181817</v>
      </c>
      <c r="N18">
        <f t="shared" si="2"/>
        <v>5.5</v>
      </c>
      <c r="O18">
        <f t="shared" si="3"/>
        <v>690.9848484848484</v>
      </c>
      <c r="Q18">
        <f t="shared" si="4"/>
        <v>-20.36680404831111</v>
      </c>
      <c r="R18">
        <f t="shared" si="5"/>
        <v>15</v>
      </c>
      <c r="S18" t="str">
        <f t="shared" si="0"/>
        <v>Michael Gspurning</v>
      </c>
    </row>
    <row r="19" spans="1:19" ht="12">
      <c r="A19" t="s">
        <v>79</v>
      </c>
      <c r="B19" t="s">
        <v>80</v>
      </c>
      <c r="C19">
        <v>4</v>
      </c>
      <c r="D19">
        <v>4</v>
      </c>
      <c r="E19">
        <v>360</v>
      </c>
      <c r="F19">
        <v>18</v>
      </c>
      <c r="G19">
        <v>15</v>
      </c>
      <c r="H19">
        <v>3</v>
      </c>
      <c r="I19">
        <v>0.75</v>
      </c>
      <c r="J19" s="16">
        <v>0</v>
      </c>
      <c r="K19" s="16">
        <v>0</v>
      </c>
      <c r="L19">
        <v>83</v>
      </c>
      <c r="M19">
        <f t="shared" si="1"/>
        <v>83.33333333333334</v>
      </c>
      <c r="N19">
        <f t="shared" si="2"/>
        <v>4.5</v>
      </c>
      <c r="O19">
        <f t="shared" si="3"/>
        <v>840.8333333333335</v>
      </c>
      <c r="Q19">
        <f t="shared" si="4"/>
        <v>129.481680800174</v>
      </c>
      <c r="R19">
        <f t="shared" si="5"/>
        <v>4</v>
      </c>
      <c r="S19" t="str">
        <f t="shared" si="0"/>
        <v>Nick Rimando</v>
      </c>
    </row>
    <row r="20" spans="1:19" ht="12">
      <c r="A20" t="s">
        <v>112</v>
      </c>
      <c r="B20" t="s">
        <v>90</v>
      </c>
      <c r="C20">
        <v>1</v>
      </c>
      <c r="D20">
        <v>1</v>
      </c>
      <c r="E20">
        <v>90</v>
      </c>
      <c r="F20">
        <v>5</v>
      </c>
      <c r="G20">
        <v>2</v>
      </c>
      <c r="H20">
        <v>4</v>
      </c>
      <c r="I20">
        <v>4</v>
      </c>
      <c r="J20" s="16">
        <v>0</v>
      </c>
      <c r="K20" s="16">
        <v>0</v>
      </c>
      <c r="L20">
        <v>40</v>
      </c>
      <c r="M20">
        <f t="shared" si="1"/>
        <v>40</v>
      </c>
      <c r="N20">
        <f t="shared" si="2"/>
        <v>5</v>
      </c>
      <c r="O20">
        <f t="shared" si="3"/>
        <v>408.33333333333337</v>
      </c>
      <c r="Q20">
        <f t="shared" si="4"/>
        <v>-303.0183191998261</v>
      </c>
      <c r="R20">
        <f t="shared" si="5"/>
        <v>25</v>
      </c>
      <c r="S20" t="str">
        <f t="shared" si="0"/>
        <v>Paolo Tornaghi</v>
      </c>
    </row>
    <row r="21" spans="1:19" ht="12">
      <c r="A21" t="s">
        <v>85</v>
      </c>
      <c r="B21" t="s">
        <v>86</v>
      </c>
      <c r="C21">
        <v>4</v>
      </c>
      <c r="D21">
        <v>4</v>
      </c>
      <c r="E21">
        <v>360</v>
      </c>
      <c r="F21">
        <v>19</v>
      </c>
      <c r="G21">
        <v>14</v>
      </c>
      <c r="H21">
        <v>5</v>
      </c>
      <c r="I21">
        <v>1.25</v>
      </c>
      <c r="J21" s="16">
        <v>0</v>
      </c>
      <c r="K21" s="16">
        <v>0</v>
      </c>
      <c r="L21">
        <v>74</v>
      </c>
      <c r="M21">
        <f t="shared" si="1"/>
        <v>73.68421052631578</v>
      </c>
      <c r="N21">
        <f t="shared" si="2"/>
        <v>4.75</v>
      </c>
      <c r="O21">
        <f t="shared" si="3"/>
        <v>744.7587719298245</v>
      </c>
      <c r="Q21">
        <f t="shared" si="4"/>
        <v>33.40711939666505</v>
      </c>
      <c r="R21">
        <f t="shared" si="5"/>
        <v>10</v>
      </c>
      <c r="S21" t="str">
        <f t="shared" si="0"/>
        <v>Raul Fernandez</v>
      </c>
    </row>
    <row r="22" spans="1:19" ht="12">
      <c r="A22" t="s">
        <v>89</v>
      </c>
      <c r="B22" t="s">
        <v>90</v>
      </c>
      <c r="C22">
        <v>3</v>
      </c>
      <c r="D22">
        <v>3</v>
      </c>
      <c r="E22">
        <v>270</v>
      </c>
      <c r="F22">
        <v>16</v>
      </c>
      <c r="G22">
        <v>11</v>
      </c>
      <c r="H22">
        <v>5</v>
      </c>
      <c r="I22">
        <v>1.67</v>
      </c>
      <c r="J22" s="16">
        <v>0</v>
      </c>
      <c r="K22" s="16">
        <v>0</v>
      </c>
      <c r="L22">
        <v>69</v>
      </c>
      <c r="M22">
        <f t="shared" si="1"/>
        <v>68.75</v>
      </c>
      <c r="N22">
        <f t="shared" si="2"/>
        <v>5.333333333333333</v>
      </c>
      <c r="O22">
        <f t="shared" si="3"/>
        <v>696.3888888888889</v>
      </c>
      <c r="Q22">
        <f t="shared" si="4"/>
        <v>-14.96276364427058</v>
      </c>
      <c r="R22">
        <f t="shared" si="5"/>
        <v>14</v>
      </c>
      <c r="S22" t="str">
        <f t="shared" si="0"/>
        <v>Sean Johnson</v>
      </c>
    </row>
    <row r="23" spans="1:19" ht="12">
      <c r="A23" t="s">
        <v>109</v>
      </c>
      <c r="B23" t="s">
        <v>94</v>
      </c>
      <c r="C23">
        <v>1</v>
      </c>
      <c r="D23">
        <v>1</v>
      </c>
      <c r="E23">
        <v>90</v>
      </c>
      <c r="F23">
        <v>6</v>
      </c>
      <c r="G23">
        <v>5</v>
      </c>
      <c r="H23">
        <v>1</v>
      </c>
      <c r="I23">
        <v>1</v>
      </c>
      <c r="J23" s="16">
        <v>0</v>
      </c>
      <c r="K23" s="16">
        <v>0</v>
      </c>
      <c r="L23">
        <v>83</v>
      </c>
      <c r="M23">
        <f t="shared" si="1"/>
        <v>83.33333333333334</v>
      </c>
      <c r="N23">
        <f t="shared" si="2"/>
        <v>6</v>
      </c>
      <c r="O23">
        <f t="shared" si="3"/>
        <v>843.3333333333335</v>
      </c>
      <c r="Q23">
        <f t="shared" si="4"/>
        <v>131.981680800174</v>
      </c>
      <c r="R23">
        <f t="shared" si="5"/>
        <v>2</v>
      </c>
      <c r="S23" t="str">
        <f t="shared" si="0"/>
        <v>Steward Ceus</v>
      </c>
    </row>
    <row r="24" spans="1:19" ht="12">
      <c r="A24" t="s">
        <v>95</v>
      </c>
      <c r="B24" t="s">
        <v>96</v>
      </c>
      <c r="C24">
        <v>4</v>
      </c>
      <c r="D24">
        <v>4</v>
      </c>
      <c r="E24">
        <v>360</v>
      </c>
      <c r="F24">
        <v>13</v>
      </c>
      <c r="G24">
        <v>9</v>
      </c>
      <c r="H24">
        <v>4</v>
      </c>
      <c r="I24">
        <v>1</v>
      </c>
      <c r="J24" s="16">
        <v>0</v>
      </c>
      <c r="K24" s="16">
        <v>0</v>
      </c>
      <c r="L24">
        <v>69</v>
      </c>
      <c r="M24">
        <f t="shared" si="1"/>
        <v>69.23076923076923</v>
      </c>
      <c r="N24">
        <f t="shared" si="2"/>
        <v>3.25</v>
      </c>
      <c r="O24">
        <f t="shared" si="3"/>
        <v>697.724358974359</v>
      </c>
      <c r="Q24">
        <f t="shared" si="4"/>
        <v>-13.627293558800488</v>
      </c>
      <c r="R24">
        <f t="shared" si="5"/>
        <v>13</v>
      </c>
      <c r="S24" t="str">
        <f t="shared" si="0"/>
        <v>Tally Hall</v>
      </c>
    </row>
    <row r="25" spans="1:19" ht="12">
      <c r="A25" t="s">
        <v>75</v>
      </c>
      <c r="B25" t="s">
        <v>76</v>
      </c>
      <c r="C25">
        <v>5</v>
      </c>
      <c r="D25">
        <v>5</v>
      </c>
      <c r="E25">
        <v>450</v>
      </c>
      <c r="F25">
        <v>21</v>
      </c>
      <c r="G25">
        <v>17</v>
      </c>
      <c r="H25">
        <v>4</v>
      </c>
      <c r="I25">
        <v>0.8</v>
      </c>
      <c r="J25" s="16">
        <v>1</v>
      </c>
      <c r="K25" s="16">
        <v>1</v>
      </c>
      <c r="L25">
        <v>81</v>
      </c>
      <c r="M25">
        <f t="shared" si="1"/>
        <v>80.95238095238095</v>
      </c>
      <c r="N25">
        <f t="shared" si="2"/>
        <v>4.2</v>
      </c>
      <c r="O25">
        <f t="shared" si="3"/>
        <v>816.5238095238094</v>
      </c>
      <c r="Q25">
        <f t="shared" si="4"/>
        <v>105.17215699064991</v>
      </c>
      <c r="R25">
        <f t="shared" si="5"/>
        <v>5</v>
      </c>
      <c r="S25" t="str">
        <f t="shared" si="0"/>
        <v>Troy Perkins</v>
      </c>
    </row>
    <row r="26" spans="1:19" ht="12">
      <c r="A26" t="s">
        <v>105</v>
      </c>
      <c r="B26" t="s">
        <v>106</v>
      </c>
      <c r="C26">
        <v>4</v>
      </c>
      <c r="D26">
        <v>4</v>
      </c>
      <c r="E26">
        <v>360</v>
      </c>
      <c r="F26">
        <v>13</v>
      </c>
      <c r="G26">
        <v>6</v>
      </c>
      <c r="H26">
        <v>6</v>
      </c>
      <c r="I26">
        <v>1.5</v>
      </c>
      <c r="J26" s="16">
        <v>0</v>
      </c>
      <c r="K26" s="16">
        <v>0</v>
      </c>
      <c r="L26">
        <v>46</v>
      </c>
      <c r="M26">
        <f t="shared" si="1"/>
        <v>46.15384615384615</v>
      </c>
      <c r="N26">
        <f t="shared" si="2"/>
        <v>3.25</v>
      </c>
      <c r="O26">
        <f t="shared" si="3"/>
        <v>466.9551282051282</v>
      </c>
      <c r="Q26">
        <f t="shared" si="4"/>
        <v>-244.39652432803132</v>
      </c>
      <c r="R26">
        <f t="shared" si="5"/>
        <v>24</v>
      </c>
      <c r="S26" t="str">
        <f t="shared" si="0"/>
        <v>Zac MacMath</v>
      </c>
    </row>
    <row r="29" spans="1:15" ht="12">
      <c r="A29" t="s">
        <v>4</v>
      </c>
      <c r="E29">
        <f>SUM(E2:E26)</f>
        <v>7560</v>
      </c>
      <c r="F29">
        <f aca="true" t="shared" si="6" ref="F29:K29">SUM(F2:F26)</f>
        <v>365</v>
      </c>
      <c r="G29">
        <f t="shared" si="6"/>
        <v>257</v>
      </c>
      <c r="H29">
        <f t="shared" si="6"/>
        <v>100</v>
      </c>
      <c r="I29">
        <f t="shared" si="6"/>
        <v>31.55</v>
      </c>
      <c r="J29">
        <f t="shared" si="6"/>
        <v>8</v>
      </c>
      <c r="K29">
        <f t="shared" si="6"/>
        <v>7</v>
      </c>
      <c r="M29">
        <f t="shared" si="1"/>
        <v>70.41095890410959</v>
      </c>
      <c r="N29">
        <f t="shared" si="2"/>
        <v>4.345238095238095</v>
      </c>
      <c r="O29">
        <f t="shared" si="3"/>
        <v>711.3516525331595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Hoffman/ Porter</dc:creator>
  <cp:keywords/>
  <dc:description/>
  <cp:lastModifiedBy>Hoffman/ Porter</cp:lastModifiedBy>
  <dcterms:created xsi:type="dcterms:W3CDTF">2013-03-03T04:28:24Z</dcterms:created>
  <dcterms:modified xsi:type="dcterms:W3CDTF">2013-04-05T04:45:18Z</dcterms:modified>
  <cp:category/>
  <cp:version/>
  <cp:contentType/>
  <cp:contentStatus/>
</cp:coreProperties>
</file>